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Operações" sheetId="2" state="visible" r:id="rId2"/>
    <sheet xmlns:r="http://schemas.openxmlformats.org/officeDocument/2006/relationships" name="Posição" sheetId="3" state="visible" r:id="rId3"/>
    <sheet xmlns:r="http://schemas.openxmlformats.org/officeDocument/2006/relationships" name="Resumo mens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6">
    <font>
      <name val="Calibri"/>
      <family val="2"/>
      <color theme="1"/>
      <sz val="11"/>
      <scheme val="minor"/>
    </font>
    <font>
      <b val="1"/>
      <color rgb="000A2036"/>
      <sz val="16"/>
    </font>
    <font>
      <b val="1"/>
      <color rgb="000A2036"/>
      <sz val="12"/>
    </font>
    <font>
      <i val="1"/>
      <color rgb="0066747F"/>
    </font>
    <font>
      <b val="1"/>
      <color rgb="00FFFFFF"/>
    </font>
    <font>
      <b val="1"/>
      <color rgb="000A2036"/>
    </font>
  </fonts>
  <fills count="5">
    <fill>
      <patternFill/>
    </fill>
    <fill>
      <patternFill patternType="gray125"/>
    </fill>
    <fill>
      <patternFill patternType="solid">
        <fgColor rgb="000A2036"/>
      </patternFill>
    </fill>
    <fill>
      <patternFill patternType="solid">
        <fgColor rgb="00EEF2F1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DCE3E5"/>
      </bottom>
    </border>
    <border>
      <bottom style="medium">
        <color rgb="0029D39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3" fontId="0" fillId="4" borderId="1" pivotButton="0" quotePrefix="0" xfId="0"/>
    <xf numFmtId="165" fontId="0" fillId="4" borderId="1" pivotButton="0" quotePrefix="0" xfId="0"/>
    <xf numFmtId="165" fontId="0" fillId="3" borderId="0" pivotButton="0" quotePrefix="0" xfId="0"/>
    <xf numFmtId="3" fontId="0" fillId="3" borderId="0" pivotButton="0" quotePrefix="0" xfId="0"/>
    <xf numFmtId="0" fontId="0" fillId="3" borderId="0" pivotButton="0" quotePrefix="0" xfId="0"/>
    <xf numFmtId="0" fontId="5" fillId="0" borderId="0" pivotButton="0" quotePrefix="0" xfId="0"/>
    <xf numFmtId="0" fontId="0" fillId="4" borderId="2" pivotButton="0" quotePrefix="0" xfId="0"/>
    <xf numFmtId="165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controle de ações e IR — Bolsa Controle</t>
        </is>
      </c>
    </row>
    <row r="2">
      <c r="A2" s="2" t="inlineStr">
        <is>
          <t>Versão gratuita para registrar compras e vendas de ações em operações comuns (não day trade).</t>
        </is>
      </c>
    </row>
    <row r="3">
      <c r="A3" s="2" t="inlineStr"/>
    </row>
    <row r="4">
      <c r="A4" s="3" t="inlineStr">
        <is>
          <t>Como usar</t>
        </is>
      </c>
    </row>
    <row r="5">
      <c r="A5" s="2" t="inlineStr">
        <is>
          <t>1. Na aba Operações, apague os exemplos e lance cada compra e venda em ordem cronológica (da mais antiga para a mais recente).</t>
        </is>
      </c>
    </row>
    <row r="6">
      <c r="A6" s="2" t="inlineStr">
        <is>
          <t>2. Preencha só as colunas brancas: Data, Ativo (código, ex.: PETR4), Operação (C = compra, V = venda), Quantidade e Preço.</t>
        </is>
      </c>
    </row>
    <row r="7">
      <c r="A7" s="2" t="inlineStr">
        <is>
          <t>3. As colunas cinzas calculam sozinhas: posição, preço médio antes e depois de cada operação e o resultado de cada venda.</t>
        </is>
      </c>
    </row>
    <row r="8">
      <c r="A8" s="2" t="inlineStr">
        <is>
          <t>4. Na aba Posição, digite o código de cada ativo para ver quantidade, custo e preço médio atuais.</t>
        </is>
      </c>
    </row>
    <row r="9">
      <c r="A9" s="2" t="inlineStr">
        <is>
          <t>5. Na aba Resumo mensal, informe o ano para ver, mês a mês, o total vendido em ações e o resultado das vendas.</t>
        </is>
      </c>
    </row>
    <row r="10">
      <c r="A10" s="2" t="inlineStr"/>
    </row>
    <row r="11">
      <c r="A11" s="3" t="inlineStr">
        <is>
          <t>Regras usadas</t>
        </is>
      </c>
    </row>
    <row r="12">
      <c r="A12" s="2" t="inlineStr">
        <is>
          <t>• Preço médio = custo das ações que você ainda tem ÷ quantidade. Ele muda nas compras e não muda nas vendas.</t>
        </is>
      </c>
    </row>
    <row r="13">
      <c r="A13" s="2" t="inlineStr">
        <is>
          <t>• Valores calculados com quantidade × preço, sem corretagem e taxas (mesma regra do aplicativo Bolsa Controle).</t>
        </is>
      </c>
    </row>
    <row r="14">
      <c r="A14" s="2" t="inlineStr">
        <is>
          <t>• Bonificações, desdobramentos e grupamentos não são aplicados automaticamente: ajuste a quantidade com uma linha de compra (bonificação) ou refaça os lançamentos.</t>
        </is>
      </c>
    </row>
    <row r="15">
      <c r="A15" s="2" t="inlineStr">
        <is>
          <t>• Isenção (Receita Federal): o lucro de ações em operações comuns é isento quando o total vendido no mês fica em até R$ 20.000,00. Não vale para day trade.</t>
        </is>
      </c>
    </row>
    <row r="16">
      <c r="A16" s="2" t="inlineStr">
        <is>
          <t>• Esta planilha não calcula o imposto nem o DARF. Para isso use o ReVar, a calculadora gratuita da Receita Federal, ou o aplicativo Bolsa Controle.</t>
        </is>
      </c>
    </row>
    <row r="17">
      <c r="A17" s="2" t="inlineStr"/>
    </row>
    <row r="18">
      <c r="A18" s="3" t="inlineStr">
        <is>
          <t>Quer automatizar?</t>
        </is>
      </c>
    </row>
    <row r="19">
      <c r="A19" s="2" t="inlineStr">
        <is>
          <t>O aplicativo Bolsa Controle importa o arquivo de negociações da B3, calcula preço médio com eventos corporativos, separa operações comuns e day trade e mostra os resultados mensais. Windows, pagamento único: https://bolsacontrole.com.br</t>
        </is>
      </c>
    </row>
    <row r="20">
      <c r="A20" s="2" t="inlineStr">
        <is>
          <t>Guias gratuitos: https://bolsacontrole.com.br/gui-ir-bolsa  ·  Calculadora de preço médio: https://bolsacontrole.com.br/calculadora-preco-medio</t>
        </is>
      </c>
    </row>
    <row r="21">
      <c r="A21" s="2" t="inlineStr"/>
    </row>
    <row r="22">
      <c r="A22" s="4" t="inlineStr">
        <is>
          <t>Conteúdo educativo. Confira sempre as orientações da Receita Federal; situações específicas exigem análise profissional.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5" customWidth="1" min="3" max="3"/>
    <col width="12" customWidth="1" min="4" max="4"/>
    <col width="13" customWidth="1" min="5" max="5"/>
    <col width="15" customWidth="1" min="6" max="6"/>
    <col width="14" customWidth="1" min="7" max="7"/>
    <col width="16" customWidth="1" min="8" max="8"/>
    <col width="17" customWidth="1" min="9" max="9"/>
    <col width="13" customWidth="1" min="10" max="10"/>
    <col width="17" customWidth="1" min="11" max="11"/>
    <col width="22" customWidth="1" min="12" max="12"/>
    <col width="13" customWidth="1" min="13" max="13"/>
    <col width="26" customWidth="1" min="14" max="14"/>
    <col hidden="1" width="12" customWidth="1" min="15" max="15"/>
    <col hidden="1" width="14" customWidth="1" min="16" max="16"/>
  </cols>
  <sheetData>
    <row r="1" ht="32" customHeight="1">
      <c r="A1" s="5" t="inlineStr">
        <is>
          <t>Data</t>
        </is>
      </c>
      <c r="B1" s="5" t="inlineStr">
        <is>
          <t>Ativo</t>
        </is>
      </c>
      <c r="C1" s="5" t="inlineStr">
        <is>
          <t>Operação (C/V)</t>
        </is>
      </c>
      <c r="D1" s="5" t="inlineStr">
        <is>
          <t>Quantidade</t>
        </is>
      </c>
      <c r="E1" s="5" t="inlineStr">
        <is>
          <t>Preço (R$)</t>
        </is>
      </c>
      <c r="F1" s="5" t="inlineStr">
        <is>
          <t>Valor (R$)</t>
        </is>
      </c>
      <c r="G1" s="5" t="inlineStr">
        <is>
          <t>Posição antes</t>
        </is>
      </c>
      <c r="H1" s="5" t="inlineStr">
        <is>
          <t>Custo antes (R$)</t>
        </is>
      </c>
      <c r="I1" s="5" t="inlineStr">
        <is>
          <t>Preço médio antes</t>
        </is>
      </c>
      <c r="J1" s="5" t="inlineStr">
        <is>
          <t>Posição após</t>
        </is>
      </c>
      <c r="K1" s="5" t="inlineStr">
        <is>
          <t>Preço médio após</t>
        </is>
      </c>
      <c r="L1" s="5" t="inlineStr">
        <is>
          <t>Resultado da venda (R$)</t>
        </is>
      </c>
      <c r="M1" s="5" t="inlineStr">
        <is>
          <t>Mês (aaaamm)</t>
        </is>
      </c>
      <c r="N1" s="5" t="inlineStr">
        <is>
          <t>Aviso</t>
        </is>
      </c>
      <c r="O1" s="5" t="inlineStr">
        <is>
          <t>Δ quantidade</t>
        </is>
      </c>
      <c r="P1" s="5" t="inlineStr">
        <is>
          <t>Δ custo</t>
        </is>
      </c>
    </row>
    <row r="2">
      <c r="A2" s="6" t="n">
        <v>46034</v>
      </c>
      <c r="B2" s="7" t="inlineStr">
        <is>
          <t>PETR4</t>
        </is>
      </c>
      <c r="C2" s="7" t="inlineStr">
        <is>
          <t>C</t>
        </is>
      </c>
      <c r="D2" s="8" t="n">
        <v>100</v>
      </c>
      <c r="E2" s="9" t="n">
        <v>30</v>
      </c>
      <c r="F2" s="10">
        <f>IF(OR($B2="",D2="",E2=""),"",D2*E2)</f>
        <v/>
      </c>
      <c r="G2" s="11">
        <f>IF($B2="","",SUMIFS($O$1:O1,$B$1:B1,$B2))</f>
        <v/>
      </c>
      <c r="H2" s="10">
        <f>IF($B2="","",SUMIFS($P$1:P1,$B$1:B1,$B2))</f>
        <v/>
      </c>
      <c r="I2" s="10">
        <f>IF($B2="","",IF(G2&lt;=0,0,H2/G2))</f>
        <v/>
      </c>
      <c r="J2" s="11">
        <f>IF($B2="","",G2+O2)</f>
        <v/>
      </c>
      <c r="K2" s="10">
        <f>IF($B2="","",IF(J2&lt;=0,0,(H2+P2)/J2))</f>
        <v/>
      </c>
      <c r="L2" s="10">
        <f>IF(OR($B2="",UPPER($C2)&lt;&gt;"V"),"",D2*(E2-I2))</f>
        <v/>
      </c>
      <c r="M2" s="12">
        <f>IF(A2="","",YEAR(A2)*100+MONTH(A2))</f>
        <v/>
      </c>
      <c r="N2" s="12">
        <f>IF($B2="","",IF(AND(UPPER($C2)="V",D2&gt;G2),"Venda maior que a posição",IF(AND(UPPER($C2)&lt;&gt;"C",UPPER($C2)&lt;&gt;"V"),"Use C ou V","")))</f>
        <v/>
      </c>
      <c r="O2" s="11">
        <f>IF($B2="","",IF(UPPER($C2)="C",D2,IF(UPPER($C2)="V",-D2,0)))</f>
        <v/>
      </c>
      <c r="P2" s="10">
        <f>IF($B2="","",IF(UPPER($C2)="C",D2*E2,IF(UPPER($C2)="V",-D2*I2,0)))</f>
        <v/>
      </c>
    </row>
    <row r="3">
      <c r="A3" s="6" t="n">
        <v>46056</v>
      </c>
      <c r="B3" s="7" t="inlineStr">
        <is>
          <t>PETR4</t>
        </is>
      </c>
      <c r="C3" s="7" t="inlineStr">
        <is>
          <t>C</t>
        </is>
      </c>
      <c r="D3" s="8" t="n">
        <v>50</v>
      </c>
      <c r="E3" s="9" t="n">
        <v>36</v>
      </c>
      <c r="F3" s="10">
        <f>IF(OR($B3="",D3="",E3=""),"",D3*E3)</f>
        <v/>
      </c>
      <c r="G3" s="11">
        <f>IF($B3="","",SUMIFS($O$1:O2,$B$1:B2,$B3))</f>
        <v/>
      </c>
      <c r="H3" s="10">
        <f>IF($B3="","",SUMIFS($P$1:P2,$B$1:B2,$B3))</f>
        <v/>
      </c>
      <c r="I3" s="10">
        <f>IF($B3="","",IF(G3&lt;=0,0,H3/G3))</f>
        <v/>
      </c>
      <c r="J3" s="11">
        <f>IF($B3="","",G3+O3)</f>
        <v/>
      </c>
      <c r="K3" s="10">
        <f>IF($B3="","",IF(J3&lt;=0,0,(H3+P3)/J3))</f>
        <v/>
      </c>
      <c r="L3" s="10">
        <f>IF(OR($B3="",UPPER($C3)&lt;&gt;"V"),"",D3*(E3-I3))</f>
        <v/>
      </c>
      <c r="M3" s="12">
        <f>IF(A3="","",YEAR(A3)*100+MONTH(A3))</f>
        <v/>
      </c>
      <c r="N3" s="12">
        <f>IF($B3="","",IF(AND(UPPER($C3)="V",D3&gt;G3),"Venda maior que a posição",IF(AND(UPPER($C3)&lt;&gt;"C",UPPER($C3)&lt;&gt;"V"),"Use C ou V","")))</f>
        <v/>
      </c>
      <c r="O3" s="11">
        <f>IF($B3="","",IF(UPPER($C3)="C",D3,IF(UPPER($C3)="V",-D3,0)))</f>
        <v/>
      </c>
      <c r="P3" s="10">
        <f>IF($B3="","",IF(UPPER($C3)="C",D3*E3,IF(UPPER($C3)="V",-D3*I3,0)))</f>
        <v/>
      </c>
    </row>
    <row r="4">
      <c r="A4" s="6" t="n">
        <v>46073</v>
      </c>
      <c r="B4" s="7" t="inlineStr">
        <is>
          <t>VALE3</t>
        </is>
      </c>
      <c r="C4" s="7" t="inlineStr">
        <is>
          <t>C</t>
        </is>
      </c>
      <c r="D4" s="8" t="n">
        <v>20</v>
      </c>
      <c r="E4" s="9" t="n">
        <v>60</v>
      </c>
      <c r="F4" s="10">
        <f>IF(OR($B4="",D4="",E4=""),"",D4*E4)</f>
        <v/>
      </c>
      <c r="G4" s="11">
        <f>IF($B4="","",SUMIFS($O$1:O3,$B$1:B3,$B4))</f>
        <v/>
      </c>
      <c r="H4" s="10">
        <f>IF($B4="","",SUMIFS($P$1:P3,$B$1:B3,$B4))</f>
        <v/>
      </c>
      <c r="I4" s="10">
        <f>IF($B4="","",IF(G4&lt;=0,0,H4/G4))</f>
        <v/>
      </c>
      <c r="J4" s="11">
        <f>IF($B4="","",G4+O4)</f>
        <v/>
      </c>
      <c r="K4" s="10">
        <f>IF($B4="","",IF(J4&lt;=0,0,(H4+P4)/J4))</f>
        <v/>
      </c>
      <c r="L4" s="10">
        <f>IF(OR($B4="",UPPER($C4)&lt;&gt;"V"),"",D4*(E4-I4))</f>
        <v/>
      </c>
      <c r="M4" s="12">
        <f>IF(A4="","",YEAR(A4)*100+MONTH(A4))</f>
        <v/>
      </c>
      <c r="N4" s="12">
        <f>IF($B4="","",IF(AND(UPPER($C4)="V",D4&gt;G4),"Venda maior que a posição",IF(AND(UPPER($C4)&lt;&gt;"C",UPPER($C4)&lt;&gt;"V"),"Use C ou V","")))</f>
        <v/>
      </c>
      <c r="O4" s="11">
        <f>IF($B4="","",IF(UPPER($C4)="C",D4,IF(UPPER($C4)="V",-D4,0)))</f>
        <v/>
      </c>
      <c r="P4" s="10">
        <f>IF($B4="","",IF(UPPER($C4)="C",D4*E4,IF(UPPER($C4)="V",-D4*I4,0)))</f>
        <v/>
      </c>
    </row>
    <row r="5">
      <c r="A5" s="6" t="n">
        <v>46090</v>
      </c>
      <c r="B5" s="7" t="inlineStr">
        <is>
          <t>PETR4</t>
        </is>
      </c>
      <c r="C5" s="7" t="inlineStr">
        <is>
          <t>V</t>
        </is>
      </c>
      <c r="D5" s="8" t="n">
        <v>60</v>
      </c>
      <c r="E5" s="9" t="n">
        <v>40</v>
      </c>
      <c r="F5" s="10">
        <f>IF(OR($B5="",D5="",E5=""),"",D5*E5)</f>
        <v/>
      </c>
      <c r="G5" s="11">
        <f>IF($B5="","",SUMIFS($O$1:O4,$B$1:B4,$B5))</f>
        <v/>
      </c>
      <c r="H5" s="10">
        <f>IF($B5="","",SUMIFS($P$1:P4,$B$1:B4,$B5))</f>
        <v/>
      </c>
      <c r="I5" s="10">
        <f>IF($B5="","",IF(G5&lt;=0,0,H5/G5))</f>
        <v/>
      </c>
      <c r="J5" s="11">
        <f>IF($B5="","",G5+O5)</f>
        <v/>
      </c>
      <c r="K5" s="10">
        <f>IF($B5="","",IF(J5&lt;=0,0,(H5+P5)/J5))</f>
        <v/>
      </c>
      <c r="L5" s="10">
        <f>IF(OR($B5="",UPPER($C5)&lt;&gt;"V"),"",D5*(E5-I5))</f>
        <v/>
      </c>
      <c r="M5" s="12">
        <f>IF(A5="","",YEAR(A5)*100+MONTH(A5))</f>
        <v/>
      </c>
      <c r="N5" s="12">
        <f>IF($B5="","",IF(AND(UPPER($C5)="V",D5&gt;G5),"Venda maior que a posição",IF(AND(UPPER($C5)&lt;&gt;"C",UPPER($C5)&lt;&gt;"V"),"Use C ou V","")))</f>
        <v/>
      </c>
      <c r="O5" s="11">
        <f>IF($B5="","",IF(UPPER($C5)="C",D5,IF(UPPER($C5)="V",-D5,0)))</f>
        <v/>
      </c>
      <c r="P5" s="10">
        <f>IF($B5="","",IF(UPPER($C5)="C",D5*E5,IF(UPPER($C5)="V",-D5*I5,0)))</f>
        <v/>
      </c>
    </row>
    <row r="6">
      <c r="A6" s="6" t="n"/>
      <c r="B6" s="7" t="n"/>
      <c r="C6" s="7" t="n"/>
      <c r="D6" s="8" t="n"/>
      <c r="E6" s="9" t="n"/>
      <c r="F6" s="10">
        <f>IF(OR($B6="",D6="",E6=""),"",D6*E6)</f>
        <v/>
      </c>
      <c r="G6" s="11">
        <f>IF($B6="","",SUMIFS($O$1:O5,$B$1:B5,$B6))</f>
        <v/>
      </c>
      <c r="H6" s="10">
        <f>IF($B6="","",SUMIFS($P$1:P5,$B$1:B5,$B6))</f>
        <v/>
      </c>
      <c r="I6" s="10">
        <f>IF($B6="","",IF(G6&lt;=0,0,H6/G6))</f>
        <v/>
      </c>
      <c r="J6" s="11">
        <f>IF($B6="","",G6+O6)</f>
        <v/>
      </c>
      <c r="K6" s="10">
        <f>IF($B6="","",IF(J6&lt;=0,0,(H6+P6)/J6))</f>
        <v/>
      </c>
      <c r="L6" s="10">
        <f>IF(OR($B6="",UPPER($C6)&lt;&gt;"V"),"",D6*(E6-I6))</f>
        <v/>
      </c>
      <c r="M6" s="12">
        <f>IF(A6="","",YEAR(A6)*100+MONTH(A6))</f>
        <v/>
      </c>
      <c r="N6" s="12">
        <f>IF($B6="","",IF(AND(UPPER($C6)="V",D6&gt;G6),"Venda maior que a posição",IF(AND(UPPER($C6)&lt;&gt;"C",UPPER($C6)&lt;&gt;"V"),"Use C ou V","")))</f>
        <v/>
      </c>
      <c r="O6" s="11">
        <f>IF($B6="","",IF(UPPER($C6)="C",D6,IF(UPPER($C6)="V",-D6,0)))</f>
        <v/>
      </c>
      <c r="P6" s="10">
        <f>IF($B6="","",IF(UPPER($C6)="C",D6*E6,IF(UPPER($C6)="V",-D6*I6,0)))</f>
        <v/>
      </c>
    </row>
    <row r="7">
      <c r="A7" s="6" t="n"/>
      <c r="B7" s="7" t="n"/>
      <c r="C7" s="7" t="n"/>
      <c r="D7" s="8" t="n"/>
      <c r="E7" s="9" t="n"/>
      <c r="F7" s="10">
        <f>IF(OR($B7="",D7="",E7=""),"",D7*E7)</f>
        <v/>
      </c>
      <c r="G7" s="11">
        <f>IF($B7="","",SUMIFS($O$1:O6,$B$1:B6,$B7))</f>
        <v/>
      </c>
      <c r="H7" s="10">
        <f>IF($B7="","",SUMIFS($P$1:P6,$B$1:B6,$B7))</f>
        <v/>
      </c>
      <c r="I7" s="10">
        <f>IF($B7="","",IF(G7&lt;=0,0,H7/G7))</f>
        <v/>
      </c>
      <c r="J7" s="11">
        <f>IF($B7="","",G7+O7)</f>
        <v/>
      </c>
      <c r="K7" s="10">
        <f>IF($B7="","",IF(J7&lt;=0,0,(H7+P7)/J7))</f>
        <v/>
      </c>
      <c r="L7" s="10">
        <f>IF(OR($B7="",UPPER($C7)&lt;&gt;"V"),"",D7*(E7-I7))</f>
        <v/>
      </c>
      <c r="M7" s="12">
        <f>IF(A7="","",YEAR(A7)*100+MONTH(A7))</f>
        <v/>
      </c>
      <c r="N7" s="12">
        <f>IF($B7="","",IF(AND(UPPER($C7)="V",D7&gt;G7),"Venda maior que a posição",IF(AND(UPPER($C7)&lt;&gt;"C",UPPER($C7)&lt;&gt;"V"),"Use C ou V","")))</f>
        <v/>
      </c>
      <c r="O7" s="11">
        <f>IF($B7="","",IF(UPPER($C7)="C",D7,IF(UPPER($C7)="V",-D7,0)))</f>
        <v/>
      </c>
      <c r="P7" s="10">
        <f>IF($B7="","",IF(UPPER($C7)="C",D7*E7,IF(UPPER($C7)="V",-D7*I7,0)))</f>
        <v/>
      </c>
    </row>
    <row r="8">
      <c r="A8" s="6" t="n"/>
      <c r="B8" s="7" t="n"/>
      <c r="C8" s="7" t="n"/>
      <c r="D8" s="8" t="n"/>
      <c r="E8" s="9" t="n"/>
      <c r="F8" s="10">
        <f>IF(OR($B8="",D8="",E8=""),"",D8*E8)</f>
        <v/>
      </c>
      <c r="G8" s="11">
        <f>IF($B8="","",SUMIFS($O$1:O7,$B$1:B7,$B8))</f>
        <v/>
      </c>
      <c r="H8" s="10">
        <f>IF($B8="","",SUMIFS($P$1:P7,$B$1:B7,$B8))</f>
        <v/>
      </c>
      <c r="I8" s="10">
        <f>IF($B8="","",IF(G8&lt;=0,0,H8/G8))</f>
        <v/>
      </c>
      <c r="J8" s="11">
        <f>IF($B8="","",G8+O8)</f>
        <v/>
      </c>
      <c r="K8" s="10">
        <f>IF($B8="","",IF(J8&lt;=0,0,(H8+P8)/J8))</f>
        <v/>
      </c>
      <c r="L8" s="10">
        <f>IF(OR($B8="",UPPER($C8)&lt;&gt;"V"),"",D8*(E8-I8))</f>
        <v/>
      </c>
      <c r="M8" s="12">
        <f>IF(A8="","",YEAR(A8)*100+MONTH(A8))</f>
        <v/>
      </c>
      <c r="N8" s="12">
        <f>IF($B8="","",IF(AND(UPPER($C8)="V",D8&gt;G8),"Venda maior que a posição",IF(AND(UPPER($C8)&lt;&gt;"C",UPPER($C8)&lt;&gt;"V"),"Use C ou V","")))</f>
        <v/>
      </c>
      <c r="O8" s="11">
        <f>IF($B8="","",IF(UPPER($C8)="C",D8,IF(UPPER($C8)="V",-D8,0)))</f>
        <v/>
      </c>
      <c r="P8" s="10">
        <f>IF($B8="","",IF(UPPER($C8)="C",D8*E8,IF(UPPER($C8)="V",-D8*I8,0)))</f>
        <v/>
      </c>
    </row>
    <row r="9">
      <c r="A9" s="6" t="n"/>
      <c r="B9" s="7" t="n"/>
      <c r="C9" s="7" t="n"/>
      <c r="D9" s="8" t="n"/>
      <c r="E9" s="9" t="n"/>
      <c r="F9" s="10">
        <f>IF(OR($B9="",D9="",E9=""),"",D9*E9)</f>
        <v/>
      </c>
      <c r="G9" s="11">
        <f>IF($B9="","",SUMIFS($O$1:O8,$B$1:B8,$B9))</f>
        <v/>
      </c>
      <c r="H9" s="10">
        <f>IF($B9="","",SUMIFS($P$1:P8,$B$1:B8,$B9))</f>
        <v/>
      </c>
      <c r="I9" s="10">
        <f>IF($B9="","",IF(G9&lt;=0,0,H9/G9))</f>
        <v/>
      </c>
      <c r="J9" s="11">
        <f>IF($B9="","",G9+O9)</f>
        <v/>
      </c>
      <c r="K9" s="10">
        <f>IF($B9="","",IF(J9&lt;=0,0,(H9+P9)/J9))</f>
        <v/>
      </c>
      <c r="L9" s="10">
        <f>IF(OR($B9="",UPPER($C9)&lt;&gt;"V"),"",D9*(E9-I9))</f>
        <v/>
      </c>
      <c r="M9" s="12">
        <f>IF(A9="","",YEAR(A9)*100+MONTH(A9))</f>
        <v/>
      </c>
      <c r="N9" s="12">
        <f>IF($B9="","",IF(AND(UPPER($C9)="V",D9&gt;G9),"Venda maior que a posição",IF(AND(UPPER($C9)&lt;&gt;"C",UPPER($C9)&lt;&gt;"V"),"Use C ou V","")))</f>
        <v/>
      </c>
      <c r="O9" s="11">
        <f>IF($B9="","",IF(UPPER($C9)="C",D9,IF(UPPER($C9)="V",-D9,0)))</f>
        <v/>
      </c>
      <c r="P9" s="10">
        <f>IF($B9="","",IF(UPPER($C9)="C",D9*E9,IF(UPPER($C9)="V",-D9*I9,0)))</f>
        <v/>
      </c>
    </row>
    <row r="10">
      <c r="A10" s="6" t="n"/>
      <c r="B10" s="7" t="n"/>
      <c r="C10" s="7" t="n"/>
      <c r="D10" s="8" t="n"/>
      <c r="E10" s="9" t="n"/>
      <c r="F10" s="10">
        <f>IF(OR($B10="",D10="",E10=""),"",D10*E10)</f>
        <v/>
      </c>
      <c r="G10" s="11">
        <f>IF($B10="","",SUMIFS($O$1:O9,$B$1:B9,$B10))</f>
        <v/>
      </c>
      <c r="H10" s="10">
        <f>IF($B10="","",SUMIFS($P$1:P9,$B$1:B9,$B10))</f>
        <v/>
      </c>
      <c r="I10" s="10">
        <f>IF($B10="","",IF(G10&lt;=0,0,H10/G10))</f>
        <v/>
      </c>
      <c r="J10" s="11">
        <f>IF($B10="","",G10+O10)</f>
        <v/>
      </c>
      <c r="K10" s="10">
        <f>IF($B10="","",IF(J10&lt;=0,0,(H10+P10)/J10))</f>
        <v/>
      </c>
      <c r="L10" s="10">
        <f>IF(OR($B10="",UPPER($C10)&lt;&gt;"V"),"",D10*(E10-I10))</f>
        <v/>
      </c>
      <c r="M10" s="12">
        <f>IF(A10="","",YEAR(A10)*100+MONTH(A10))</f>
        <v/>
      </c>
      <c r="N10" s="12">
        <f>IF($B10="","",IF(AND(UPPER($C10)="V",D10&gt;G10),"Venda maior que a posição",IF(AND(UPPER($C10)&lt;&gt;"C",UPPER($C10)&lt;&gt;"V"),"Use C ou V","")))</f>
        <v/>
      </c>
      <c r="O10" s="11">
        <f>IF($B10="","",IF(UPPER($C10)="C",D10,IF(UPPER($C10)="V",-D10,0)))</f>
        <v/>
      </c>
      <c r="P10" s="10">
        <f>IF($B10="","",IF(UPPER($C10)="C",D10*E10,IF(UPPER($C10)="V",-D10*I10,0)))</f>
        <v/>
      </c>
    </row>
    <row r="11">
      <c r="A11" s="6" t="n"/>
      <c r="B11" s="7" t="n"/>
      <c r="C11" s="7" t="n"/>
      <c r="D11" s="8" t="n"/>
      <c r="E11" s="9" t="n"/>
      <c r="F11" s="10">
        <f>IF(OR($B11="",D11="",E11=""),"",D11*E11)</f>
        <v/>
      </c>
      <c r="G11" s="11">
        <f>IF($B11="","",SUMIFS($O$1:O10,$B$1:B10,$B11))</f>
        <v/>
      </c>
      <c r="H11" s="10">
        <f>IF($B11="","",SUMIFS($P$1:P10,$B$1:B10,$B11))</f>
        <v/>
      </c>
      <c r="I11" s="10">
        <f>IF($B11="","",IF(G11&lt;=0,0,H11/G11))</f>
        <v/>
      </c>
      <c r="J11" s="11">
        <f>IF($B11="","",G11+O11)</f>
        <v/>
      </c>
      <c r="K11" s="10">
        <f>IF($B11="","",IF(J11&lt;=0,0,(H11+P11)/J11))</f>
        <v/>
      </c>
      <c r="L11" s="10">
        <f>IF(OR($B11="",UPPER($C11)&lt;&gt;"V"),"",D11*(E11-I11))</f>
        <v/>
      </c>
      <c r="M11" s="12">
        <f>IF(A11="","",YEAR(A11)*100+MONTH(A11))</f>
        <v/>
      </c>
      <c r="N11" s="12">
        <f>IF($B11="","",IF(AND(UPPER($C11)="V",D11&gt;G11),"Venda maior que a posição",IF(AND(UPPER($C11)&lt;&gt;"C",UPPER($C11)&lt;&gt;"V"),"Use C ou V","")))</f>
        <v/>
      </c>
      <c r="O11" s="11">
        <f>IF($B11="","",IF(UPPER($C11)="C",D11,IF(UPPER($C11)="V",-D11,0)))</f>
        <v/>
      </c>
      <c r="P11" s="10">
        <f>IF($B11="","",IF(UPPER($C11)="C",D11*E11,IF(UPPER($C11)="V",-D11*I11,0)))</f>
        <v/>
      </c>
    </row>
    <row r="12">
      <c r="A12" s="6" t="n"/>
      <c r="B12" s="7" t="n"/>
      <c r="C12" s="7" t="n"/>
      <c r="D12" s="8" t="n"/>
      <c r="E12" s="9" t="n"/>
      <c r="F12" s="10">
        <f>IF(OR($B12="",D12="",E12=""),"",D12*E12)</f>
        <v/>
      </c>
      <c r="G12" s="11">
        <f>IF($B12="","",SUMIFS($O$1:O11,$B$1:B11,$B12))</f>
        <v/>
      </c>
      <c r="H12" s="10">
        <f>IF($B12="","",SUMIFS($P$1:P11,$B$1:B11,$B12))</f>
        <v/>
      </c>
      <c r="I12" s="10">
        <f>IF($B12="","",IF(G12&lt;=0,0,H12/G12))</f>
        <v/>
      </c>
      <c r="J12" s="11">
        <f>IF($B12="","",G12+O12)</f>
        <v/>
      </c>
      <c r="K12" s="10">
        <f>IF($B12="","",IF(J12&lt;=0,0,(H12+P12)/J12))</f>
        <v/>
      </c>
      <c r="L12" s="10">
        <f>IF(OR($B12="",UPPER($C12)&lt;&gt;"V"),"",D12*(E12-I12))</f>
        <v/>
      </c>
      <c r="M12" s="12">
        <f>IF(A12="","",YEAR(A12)*100+MONTH(A12))</f>
        <v/>
      </c>
      <c r="N12" s="12">
        <f>IF($B12="","",IF(AND(UPPER($C12)="V",D12&gt;G12),"Venda maior que a posição",IF(AND(UPPER($C12)&lt;&gt;"C",UPPER($C12)&lt;&gt;"V"),"Use C ou V","")))</f>
        <v/>
      </c>
      <c r="O12" s="11">
        <f>IF($B12="","",IF(UPPER($C12)="C",D12,IF(UPPER($C12)="V",-D12,0)))</f>
        <v/>
      </c>
      <c r="P12" s="10">
        <f>IF($B12="","",IF(UPPER($C12)="C",D12*E12,IF(UPPER($C12)="V",-D12*I12,0)))</f>
        <v/>
      </c>
    </row>
    <row r="13">
      <c r="A13" s="6" t="n"/>
      <c r="B13" s="7" t="n"/>
      <c r="C13" s="7" t="n"/>
      <c r="D13" s="8" t="n"/>
      <c r="E13" s="9" t="n"/>
      <c r="F13" s="10">
        <f>IF(OR($B13="",D13="",E13=""),"",D13*E13)</f>
        <v/>
      </c>
      <c r="G13" s="11">
        <f>IF($B13="","",SUMIFS($O$1:O12,$B$1:B12,$B13))</f>
        <v/>
      </c>
      <c r="H13" s="10">
        <f>IF($B13="","",SUMIFS($P$1:P12,$B$1:B12,$B13))</f>
        <v/>
      </c>
      <c r="I13" s="10">
        <f>IF($B13="","",IF(G13&lt;=0,0,H13/G13))</f>
        <v/>
      </c>
      <c r="J13" s="11">
        <f>IF($B13="","",G13+O13)</f>
        <v/>
      </c>
      <c r="K13" s="10">
        <f>IF($B13="","",IF(J13&lt;=0,0,(H13+P13)/J13))</f>
        <v/>
      </c>
      <c r="L13" s="10">
        <f>IF(OR($B13="",UPPER($C13)&lt;&gt;"V"),"",D13*(E13-I13))</f>
        <v/>
      </c>
      <c r="M13" s="12">
        <f>IF(A13="","",YEAR(A13)*100+MONTH(A13))</f>
        <v/>
      </c>
      <c r="N13" s="12">
        <f>IF($B13="","",IF(AND(UPPER($C13)="V",D13&gt;G13),"Venda maior que a posição",IF(AND(UPPER($C13)&lt;&gt;"C",UPPER($C13)&lt;&gt;"V"),"Use C ou V","")))</f>
        <v/>
      </c>
      <c r="O13" s="11">
        <f>IF($B13="","",IF(UPPER($C13)="C",D13,IF(UPPER($C13)="V",-D13,0)))</f>
        <v/>
      </c>
      <c r="P13" s="10">
        <f>IF($B13="","",IF(UPPER($C13)="C",D13*E13,IF(UPPER($C13)="V",-D13*I13,0)))</f>
        <v/>
      </c>
    </row>
    <row r="14">
      <c r="A14" s="6" t="n"/>
      <c r="B14" s="7" t="n"/>
      <c r="C14" s="7" t="n"/>
      <c r="D14" s="8" t="n"/>
      <c r="E14" s="9" t="n"/>
      <c r="F14" s="10">
        <f>IF(OR($B14="",D14="",E14=""),"",D14*E14)</f>
        <v/>
      </c>
      <c r="G14" s="11">
        <f>IF($B14="","",SUMIFS($O$1:O13,$B$1:B13,$B14))</f>
        <v/>
      </c>
      <c r="H14" s="10">
        <f>IF($B14="","",SUMIFS($P$1:P13,$B$1:B13,$B14))</f>
        <v/>
      </c>
      <c r="I14" s="10">
        <f>IF($B14="","",IF(G14&lt;=0,0,H14/G14))</f>
        <v/>
      </c>
      <c r="J14" s="11">
        <f>IF($B14="","",G14+O14)</f>
        <v/>
      </c>
      <c r="K14" s="10">
        <f>IF($B14="","",IF(J14&lt;=0,0,(H14+P14)/J14))</f>
        <v/>
      </c>
      <c r="L14" s="10">
        <f>IF(OR($B14="",UPPER($C14)&lt;&gt;"V"),"",D14*(E14-I14))</f>
        <v/>
      </c>
      <c r="M14" s="12">
        <f>IF(A14="","",YEAR(A14)*100+MONTH(A14))</f>
        <v/>
      </c>
      <c r="N14" s="12">
        <f>IF($B14="","",IF(AND(UPPER($C14)="V",D14&gt;G14),"Venda maior que a posição",IF(AND(UPPER($C14)&lt;&gt;"C",UPPER($C14)&lt;&gt;"V"),"Use C ou V","")))</f>
        <v/>
      </c>
      <c r="O14" s="11">
        <f>IF($B14="","",IF(UPPER($C14)="C",D14,IF(UPPER($C14)="V",-D14,0)))</f>
        <v/>
      </c>
      <c r="P14" s="10">
        <f>IF($B14="","",IF(UPPER($C14)="C",D14*E14,IF(UPPER($C14)="V",-D14*I14,0)))</f>
        <v/>
      </c>
    </row>
    <row r="15">
      <c r="A15" s="6" t="n"/>
      <c r="B15" s="7" t="n"/>
      <c r="C15" s="7" t="n"/>
      <c r="D15" s="8" t="n"/>
      <c r="E15" s="9" t="n"/>
      <c r="F15" s="10">
        <f>IF(OR($B15="",D15="",E15=""),"",D15*E15)</f>
        <v/>
      </c>
      <c r="G15" s="11">
        <f>IF($B15="","",SUMIFS($O$1:O14,$B$1:B14,$B15))</f>
        <v/>
      </c>
      <c r="H15" s="10">
        <f>IF($B15="","",SUMIFS($P$1:P14,$B$1:B14,$B15))</f>
        <v/>
      </c>
      <c r="I15" s="10">
        <f>IF($B15="","",IF(G15&lt;=0,0,H15/G15))</f>
        <v/>
      </c>
      <c r="J15" s="11">
        <f>IF($B15="","",G15+O15)</f>
        <v/>
      </c>
      <c r="K15" s="10">
        <f>IF($B15="","",IF(J15&lt;=0,0,(H15+P15)/J15))</f>
        <v/>
      </c>
      <c r="L15" s="10">
        <f>IF(OR($B15="",UPPER($C15)&lt;&gt;"V"),"",D15*(E15-I15))</f>
        <v/>
      </c>
      <c r="M15" s="12">
        <f>IF(A15="","",YEAR(A15)*100+MONTH(A15))</f>
        <v/>
      </c>
      <c r="N15" s="12">
        <f>IF($B15="","",IF(AND(UPPER($C15)="V",D15&gt;G15),"Venda maior que a posição",IF(AND(UPPER($C15)&lt;&gt;"C",UPPER($C15)&lt;&gt;"V"),"Use C ou V","")))</f>
        <v/>
      </c>
      <c r="O15" s="11">
        <f>IF($B15="","",IF(UPPER($C15)="C",D15,IF(UPPER($C15)="V",-D15,0)))</f>
        <v/>
      </c>
      <c r="P15" s="10">
        <f>IF($B15="","",IF(UPPER($C15)="C",D15*E15,IF(UPPER($C15)="V",-D15*I15,0)))</f>
        <v/>
      </c>
    </row>
    <row r="16">
      <c r="A16" s="6" t="n"/>
      <c r="B16" s="7" t="n"/>
      <c r="C16" s="7" t="n"/>
      <c r="D16" s="8" t="n"/>
      <c r="E16" s="9" t="n"/>
      <c r="F16" s="10">
        <f>IF(OR($B16="",D16="",E16=""),"",D16*E16)</f>
        <v/>
      </c>
      <c r="G16" s="11">
        <f>IF($B16="","",SUMIFS($O$1:O15,$B$1:B15,$B16))</f>
        <v/>
      </c>
      <c r="H16" s="10">
        <f>IF($B16="","",SUMIFS($P$1:P15,$B$1:B15,$B16))</f>
        <v/>
      </c>
      <c r="I16" s="10">
        <f>IF($B16="","",IF(G16&lt;=0,0,H16/G16))</f>
        <v/>
      </c>
      <c r="J16" s="11">
        <f>IF($B16="","",G16+O16)</f>
        <v/>
      </c>
      <c r="K16" s="10">
        <f>IF($B16="","",IF(J16&lt;=0,0,(H16+P16)/J16))</f>
        <v/>
      </c>
      <c r="L16" s="10">
        <f>IF(OR($B16="",UPPER($C16)&lt;&gt;"V"),"",D16*(E16-I16))</f>
        <v/>
      </c>
      <c r="M16" s="12">
        <f>IF(A16="","",YEAR(A16)*100+MONTH(A16))</f>
        <v/>
      </c>
      <c r="N16" s="12">
        <f>IF($B16="","",IF(AND(UPPER($C16)="V",D16&gt;G16),"Venda maior que a posição",IF(AND(UPPER($C16)&lt;&gt;"C",UPPER($C16)&lt;&gt;"V"),"Use C ou V","")))</f>
        <v/>
      </c>
      <c r="O16" s="11">
        <f>IF($B16="","",IF(UPPER($C16)="C",D16,IF(UPPER($C16)="V",-D16,0)))</f>
        <v/>
      </c>
      <c r="P16" s="10">
        <f>IF($B16="","",IF(UPPER($C16)="C",D16*E16,IF(UPPER($C16)="V",-D16*I16,0)))</f>
        <v/>
      </c>
    </row>
    <row r="17">
      <c r="A17" s="6" t="n"/>
      <c r="B17" s="7" t="n"/>
      <c r="C17" s="7" t="n"/>
      <c r="D17" s="8" t="n"/>
      <c r="E17" s="9" t="n"/>
      <c r="F17" s="10">
        <f>IF(OR($B17="",D17="",E17=""),"",D17*E17)</f>
        <v/>
      </c>
      <c r="G17" s="11">
        <f>IF($B17="","",SUMIFS($O$1:O16,$B$1:B16,$B17))</f>
        <v/>
      </c>
      <c r="H17" s="10">
        <f>IF($B17="","",SUMIFS($P$1:P16,$B$1:B16,$B17))</f>
        <v/>
      </c>
      <c r="I17" s="10">
        <f>IF($B17="","",IF(G17&lt;=0,0,H17/G17))</f>
        <v/>
      </c>
      <c r="J17" s="11">
        <f>IF($B17="","",G17+O17)</f>
        <v/>
      </c>
      <c r="K17" s="10">
        <f>IF($B17="","",IF(J17&lt;=0,0,(H17+P17)/J17))</f>
        <v/>
      </c>
      <c r="L17" s="10">
        <f>IF(OR($B17="",UPPER($C17)&lt;&gt;"V"),"",D17*(E17-I17))</f>
        <v/>
      </c>
      <c r="M17" s="12">
        <f>IF(A17="","",YEAR(A17)*100+MONTH(A17))</f>
        <v/>
      </c>
      <c r="N17" s="12">
        <f>IF($B17="","",IF(AND(UPPER($C17)="V",D17&gt;G17),"Venda maior que a posição",IF(AND(UPPER($C17)&lt;&gt;"C",UPPER($C17)&lt;&gt;"V"),"Use C ou V","")))</f>
        <v/>
      </c>
      <c r="O17" s="11">
        <f>IF($B17="","",IF(UPPER($C17)="C",D17,IF(UPPER($C17)="V",-D17,0)))</f>
        <v/>
      </c>
      <c r="P17" s="10">
        <f>IF($B17="","",IF(UPPER($C17)="C",D17*E17,IF(UPPER($C17)="V",-D17*I17,0)))</f>
        <v/>
      </c>
    </row>
    <row r="18">
      <c r="A18" s="6" t="n"/>
      <c r="B18" s="7" t="n"/>
      <c r="C18" s="7" t="n"/>
      <c r="D18" s="8" t="n"/>
      <c r="E18" s="9" t="n"/>
      <c r="F18" s="10">
        <f>IF(OR($B18="",D18="",E18=""),"",D18*E18)</f>
        <v/>
      </c>
      <c r="G18" s="11">
        <f>IF($B18="","",SUMIFS($O$1:O17,$B$1:B17,$B18))</f>
        <v/>
      </c>
      <c r="H18" s="10">
        <f>IF($B18="","",SUMIFS($P$1:P17,$B$1:B17,$B18))</f>
        <v/>
      </c>
      <c r="I18" s="10">
        <f>IF($B18="","",IF(G18&lt;=0,0,H18/G18))</f>
        <v/>
      </c>
      <c r="J18" s="11">
        <f>IF($B18="","",G18+O18)</f>
        <v/>
      </c>
      <c r="K18" s="10">
        <f>IF($B18="","",IF(J18&lt;=0,0,(H18+P18)/J18))</f>
        <v/>
      </c>
      <c r="L18" s="10">
        <f>IF(OR($B18="",UPPER($C18)&lt;&gt;"V"),"",D18*(E18-I18))</f>
        <v/>
      </c>
      <c r="M18" s="12">
        <f>IF(A18="","",YEAR(A18)*100+MONTH(A18))</f>
        <v/>
      </c>
      <c r="N18" s="12">
        <f>IF($B18="","",IF(AND(UPPER($C18)="V",D18&gt;G18),"Venda maior que a posição",IF(AND(UPPER($C18)&lt;&gt;"C",UPPER($C18)&lt;&gt;"V"),"Use C ou V","")))</f>
        <v/>
      </c>
      <c r="O18" s="11">
        <f>IF($B18="","",IF(UPPER($C18)="C",D18,IF(UPPER($C18)="V",-D18,0)))</f>
        <v/>
      </c>
      <c r="P18" s="10">
        <f>IF($B18="","",IF(UPPER($C18)="C",D18*E18,IF(UPPER($C18)="V",-D18*I18,0)))</f>
        <v/>
      </c>
    </row>
    <row r="19">
      <c r="A19" s="6" t="n"/>
      <c r="B19" s="7" t="n"/>
      <c r="C19" s="7" t="n"/>
      <c r="D19" s="8" t="n"/>
      <c r="E19" s="9" t="n"/>
      <c r="F19" s="10">
        <f>IF(OR($B19="",D19="",E19=""),"",D19*E19)</f>
        <v/>
      </c>
      <c r="G19" s="11">
        <f>IF($B19="","",SUMIFS($O$1:O18,$B$1:B18,$B19))</f>
        <v/>
      </c>
      <c r="H19" s="10">
        <f>IF($B19="","",SUMIFS($P$1:P18,$B$1:B18,$B19))</f>
        <v/>
      </c>
      <c r="I19" s="10">
        <f>IF($B19="","",IF(G19&lt;=0,0,H19/G19))</f>
        <v/>
      </c>
      <c r="J19" s="11">
        <f>IF($B19="","",G19+O19)</f>
        <v/>
      </c>
      <c r="K19" s="10">
        <f>IF($B19="","",IF(J19&lt;=0,0,(H19+P19)/J19))</f>
        <v/>
      </c>
      <c r="L19" s="10">
        <f>IF(OR($B19="",UPPER($C19)&lt;&gt;"V"),"",D19*(E19-I19))</f>
        <v/>
      </c>
      <c r="M19" s="12">
        <f>IF(A19="","",YEAR(A19)*100+MONTH(A19))</f>
        <v/>
      </c>
      <c r="N19" s="12">
        <f>IF($B19="","",IF(AND(UPPER($C19)="V",D19&gt;G19),"Venda maior que a posição",IF(AND(UPPER($C19)&lt;&gt;"C",UPPER($C19)&lt;&gt;"V"),"Use C ou V","")))</f>
        <v/>
      </c>
      <c r="O19" s="11">
        <f>IF($B19="","",IF(UPPER($C19)="C",D19,IF(UPPER($C19)="V",-D19,0)))</f>
        <v/>
      </c>
      <c r="P19" s="10">
        <f>IF($B19="","",IF(UPPER($C19)="C",D19*E19,IF(UPPER($C19)="V",-D19*I19,0)))</f>
        <v/>
      </c>
    </row>
    <row r="20">
      <c r="A20" s="6" t="n"/>
      <c r="B20" s="7" t="n"/>
      <c r="C20" s="7" t="n"/>
      <c r="D20" s="8" t="n"/>
      <c r="E20" s="9" t="n"/>
      <c r="F20" s="10">
        <f>IF(OR($B20="",D20="",E20=""),"",D20*E20)</f>
        <v/>
      </c>
      <c r="G20" s="11">
        <f>IF($B20="","",SUMIFS($O$1:O19,$B$1:B19,$B20))</f>
        <v/>
      </c>
      <c r="H20" s="10">
        <f>IF($B20="","",SUMIFS($P$1:P19,$B$1:B19,$B20))</f>
        <v/>
      </c>
      <c r="I20" s="10">
        <f>IF($B20="","",IF(G20&lt;=0,0,H20/G20))</f>
        <v/>
      </c>
      <c r="J20" s="11">
        <f>IF($B20="","",G20+O20)</f>
        <v/>
      </c>
      <c r="K20" s="10">
        <f>IF($B20="","",IF(J20&lt;=0,0,(H20+P20)/J20))</f>
        <v/>
      </c>
      <c r="L20" s="10">
        <f>IF(OR($B20="",UPPER($C20)&lt;&gt;"V"),"",D20*(E20-I20))</f>
        <v/>
      </c>
      <c r="M20" s="12">
        <f>IF(A20="","",YEAR(A20)*100+MONTH(A20))</f>
        <v/>
      </c>
      <c r="N20" s="12">
        <f>IF($B20="","",IF(AND(UPPER($C20)="V",D20&gt;G20),"Venda maior que a posição",IF(AND(UPPER($C20)&lt;&gt;"C",UPPER($C20)&lt;&gt;"V"),"Use C ou V","")))</f>
        <v/>
      </c>
      <c r="O20" s="11">
        <f>IF($B20="","",IF(UPPER($C20)="C",D20,IF(UPPER($C20)="V",-D20,0)))</f>
        <v/>
      </c>
      <c r="P20" s="10">
        <f>IF($B20="","",IF(UPPER($C20)="C",D20*E20,IF(UPPER($C20)="V",-D20*I20,0)))</f>
        <v/>
      </c>
    </row>
    <row r="21">
      <c r="A21" s="6" t="n"/>
      <c r="B21" s="7" t="n"/>
      <c r="C21" s="7" t="n"/>
      <c r="D21" s="8" t="n"/>
      <c r="E21" s="9" t="n"/>
      <c r="F21" s="10">
        <f>IF(OR($B21="",D21="",E21=""),"",D21*E21)</f>
        <v/>
      </c>
      <c r="G21" s="11">
        <f>IF($B21="","",SUMIFS($O$1:O20,$B$1:B20,$B21))</f>
        <v/>
      </c>
      <c r="H21" s="10">
        <f>IF($B21="","",SUMIFS($P$1:P20,$B$1:B20,$B21))</f>
        <v/>
      </c>
      <c r="I21" s="10">
        <f>IF($B21="","",IF(G21&lt;=0,0,H21/G21))</f>
        <v/>
      </c>
      <c r="J21" s="11">
        <f>IF($B21="","",G21+O21)</f>
        <v/>
      </c>
      <c r="K21" s="10">
        <f>IF($B21="","",IF(J21&lt;=0,0,(H21+P21)/J21))</f>
        <v/>
      </c>
      <c r="L21" s="10">
        <f>IF(OR($B21="",UPPER($C21)&lt;&gt;"V"),"",D21*(E21-I21))</f>
        <v/>
      </c>
      <c r="M21" s="12">
        <f>IF(A21="","",YEAR(A21)*100+MONTH(A21))</f>
        <v/>
      </c>
      <c r="N21" s="12">
        <f>IF($B21="","",IF(AND(UPPER($C21)="V",D21&gt;G21),"Venda maior que a posição",IF(AND(UPPER($C21)&lt;&gt;"C",UPPER($C21)&lt;&gt;"V"),"Use C ou V","")))</f>
        <v/>
      </c>
      <c r="O21" s="11">
        <f>IF($B21="","",IF(UPPER($C21)="C",D21,IF(UPPER($C21)="V",-D21,0)))</f>
        <v/>
      </c>
      <c r="P21" s="10">
        <f>IF($B21="","",IF(UPPER($C21)="C",D21*E21,IF(UPPER($C21)="V",-D21*I21,0)))</f>
        <v/>
      </c>
    </row>
    <row r="22">
      <c r="A22" s="6" t="n"/>
      <c r="B22" s="7" t="n"/>
      <c r="C22" s="7" t="n"/>
      <c r="D22" s="8" t="n"/>
      <c r="E22" s="9" t="n"/>
      <c r="F22" s="10">
        <f>IF(OR($B22="",D22="",E22=""),"",D22*E22)</f>
        <v/>
      </c>
      <c r="G22" s="11">
        <f>IF($B22="","",SUMIFS($O$1:O21,$B$1:B21,$B22))</f>
        <v/>
      </c>
      <c r="H22" s="10">
        <f>IF($B22="","",SUMIFS($P$1:P21,$B$1:B21,$B22))</f>
        <v/>
      </c>
      <c r="I22" s="10">
        <f>IF($B22="","",IF(G22&lt;=0,0,H22/G22))</f>
        <v/>
      </c>
      <c r="J22" s="11">
        <f>IF($B22="","",G22+O22)</f>
        <v/>
      </c>
      <c r="K22" s="10">
        <f>IF($B22="","",IF(J22&lt;=0,0,(H22+P22)/J22))</f>
        <v/>
      </c>
      <c r="L22" s="10">
        <f>IF(OR($B22="",UPPER($C22)&lt;&gt;"V"),"",D22*(E22-I22))</f>
        <v/>
      </c>
      <c r="M22" s="12">
        <f>IF(A22="","",YEAR(A22)*100+MONTH(A22))</f>
        <v/>
      </c>
      <c r="N22" s="12">
        <f>IF($B22="","",IF(AND(UPPER($C22)="V",D22&gt;G22),"Venda maior que a posição",IF(AND(UPPER($C22)&lt;&gt;"C",UPPER($C22)&lt;&gt;"V"),"Use C ou V","")))</f>
        <v/>
      </c>
      <c r="O22" s="11">
        <f>IF($B22="","",IF(UPPER($C22)="C",D22,IF(UPPER($C22)="V",-D22,0)))</f>
        <v/>
      </c>
      <c r="P22" s="10">
        <f>IF($B22="","",IF(UPPER($C22)="C",D22*E22,IF(UPPER($C22)="V",-D22*I22,0)))</f>
        <v/>
      </c>
    </row>
    <row r="23">
      <c r="A23" s="6" t="n"/>
      <c r="B23" s="7" t="n"/>
      <c r="C23" s="7" t="n"/>
      <c r="D23" s="8" t="n"/>
      <c r="E23" s="9" t="n"/>
      <c r="F23" s="10">
        <f>IF(OR($B23="",D23="",E23=""),"",D23*E23)</f>
        <v/>
      </c>
      <c r="G23" s="11">
        <f>IF($B23="","",SUMIFS($O$1:O22,$B$1:B22,$B23))</f>
        <v/>
      </c>
      <c r="H23" s="10">
        <f>IF($B23="","",SUMIFS($P$1:P22,$B$1:B22,$B23))</f>
        <v/>
      </c>
      <c r="I23" s="10">
        <f>IF($B23="","",IF(G23&lt;=0,0,H23/G23))</f>
        <v/>
      </c>
      <c r="J23" s="11">
        <f>IF($B23="","",G23+O23)</f>
        <v/>
      </c>
      <c r="K23" s="10">
        <f>IF($B23="","",IF(J23&lt;=0,0,(H23+P23)/J23))</f>
        <v/>
      </c>
      <c r="L23" s="10">
        <f>IF(OR($B23="",UPPER($C23)&lt;&gt;"V"),"",D23*(E23-I23))</f>
        <v/>
      </c>
      <c r="M23" s="12">
        <f>IF(A23="","",YEAR(A23)*100+MONTH(A23))</f>
        <v/>
      </c>
      <c r="N23" s="12">
        <f>IF($B23="","",IF(AND(UPPER($C23)="V",D23&gt;G23),"Venda maior que a posição",IF(AND(UPPER($C23)&lt;&gt;"C",UPPER($C23)&lt;&gt;"V"),"Use C ou V","")))</f>
        <v/>
      </c>
      <c r="O23" s="11">
        <f>IF($B23="","",IF(UPPER($C23)="C",D23,IF(UPPER($C23)="V",-D23,0)))</f>
        <v/>
      </c>
      <c r="P23" s="10">
        <f>IF($B23="","",IF(UPPER($C23)="C",D23*E23,IF(UPPER($C23)="V",-D23*I23,0)))</f>
        <v/>
      </c>
    </row>
    <row r="24">
      <c r="A24" s="6" t="n"/>
      <c r="B24" s="7" t="n"/>
      <c r="C24" s="7" t="n"/>
      <c r="D24" s="8" t="n"/>
      <c r="E24" s="9" t="n"/>
      <c r="F24" s="10">
        <f>IF(OR($B24="",D24="",E24=""),"",D24*E24)</f>
        <v/>
      </c>
      <c r="G24" s="11">
        <f>IF($B24="","",SUMIFS($O$1:O23,$B$1:B23,$B24))</f>
        <v/>
      </c>
      <c r="H24" s="10">
        <f>IF($B24="","",SUMIFS($P$1:P23,$B$1:B23,$B24))</f>
        <v/>
      </c>
      <c r="I24" s="10">
        <f>IF($B24="","",IF(G24&lt;=0,0,H24/G24))</f>
        <v/>
      </c>
      <c r="J24" s="11">
        <f>IF($B24="","",G24+O24)</f>
        <v/>
      </c>
      <c r="K24" s="10">
        <f>IF($B24="","",IF(J24&lt;=0,0,(H24+P24)/J24))</f>
        <v/>
      </c>
      <c r="L24" s="10">
        <f>IF(OR($B24="",UPPER($C24)&lt;&gt;"V"),"",D24*(E24-I24))</f>
        <v/>
      </c>
      <c r="M24" s="12">
        <f>IF(A24="","",YEAR(A24)*100+MONTH(A24))</f>
        <v/>
      </c>
      <c r="N24" s="12">
        <f>IF($B24="","",IF(AND(UPPER($C24)="V",D24&gt;G24),"Venda maior que a posição",IF(AND(UPPER($C24)&lt;&gt;"C",UPPER($C24)&lt;&gt;"V"),"Use C ou V","")))</f>
        <v/>
      </c>
      <c r="O24" s="11">
        <f>IF($B24="","",IF(UPPER($C24)="C",D24,IF(UPPER($C24)="V",-D24,0)))</f>
        <v/>
      </c>
      <c r="P24" s="10">
        <f>IF($B24="","",IF(UPPER($C24)="C",D24*E24,IF(UPPER($C24)="V",-D24*I24,0)))</f>
        <v/>
      </c>
    </row>
    <row r="25">
      <c r="A25" s="6" t="n"/>
      <c r="B25" s="7" t="n"/>
      <c r="C25" s="7" t="n"/>
      <c r="D25" s="8" t="n"/>
      <c r="E25" s="9" t="n"/>
      <c r="F25" s="10">
        <f>IF(OR($B25="",D25="",E25=""),"",D25*E25)</f>
        <v/>
      </c>
      <c r="G25" s="11">
        <f>IF($B25="","",SUMIFS($O$1:O24,$B$1:B24,$B25))</f>
        <v/>
      </c>
      <c r="H25" s="10">
        <f>IF($B25="","",SUMIFS($P$1:P24,$B$1:B24,$B25))</f>
        <v/>
      </c>
      <c r="I25" s="10">
        <f>IF($B25="","",IF(G25&lt;=0,0,H25/G25))</f>
        <v/>
      </c>
      <c r="J25" s="11">
        <f>IF($B25="","",G25+O25)</f>
        <v/>
      </c>
      <c r="K25" s="10">
        <f>IF($B25="","",IF(J25&lt;=0,0,(H25+P25)/J25))</f>
        <v/>
      </c>
      <c r="L25" s="10">
        <f>IF(OR($B25="",UPPER($C25)&lt;&gt;"V"),"",D25*(E25-I25))</f>
        <v/>
      </c>
      <c r="M25" s="12">
        <f>IF(A25="","",YEAR(A25)*100+MONTH(A25))</f>
        <v/>
      </c>
      <c r="N25" s="12">
        <f>IF($B25="","",IF(AND(UPPER($C25)="V",D25&gt;G25),"Venda maior que a posição",IF(AND(UPPER($C25)&lt;&gt;"C",UPPER($C25)&lt;&gt;"V"),"Use C ou V","")))</f>
        <v/>
      </c>
      <c r="O25" s="11">
        <f>IF($B25="","",IF(UPPER($C25)="C",D25,IF(UPPER($C25)="V",-D25,0)))</f>
        <v/>
      </c>
      <c r="P25" s="10">
        <f>IF($B25="","",IF(UPPER($C25)="C",D25*E25,IF(UPPER($C25)="V",-D25*I25,0)))</f>
        <v/>
      </c>
    </row>
    <row r="26">
      <c r="A26" s="6" t="n"/>
      <c r="B26" s="7" t="n"/>
      <c r="C26" s="7" t="n"/>
      <c r="D26" s="8" t="n"/>
      <c r="E26" s="9" t="n"/>
      <c r="F26" s="10">
        <f>IF(OR($B26="",D26="",E26=""),"",D26*E26)</f>
        <v/>
      </c>
      <c r="G26" s="11">
        <f>IF($B26="","",SUMIFS($O$1:O25,$B$1:B25,$B26))</f>
        <v/>
      </c>
      <c r="H26" s="10">
        <f>IF($B26="","",SUMIFS($P$1:P25,$B$1:B25,$B26))</f>
        <v/>
      </c>
      <c r="I26" s="10">
        <f>IF($B26="","",IF(G26&lt;=0,0,H26/G26))</f>
        <v/>
      </c>
      <c r="J26" s="11">
        <f>IF($B26="","",G26+O26)</f>
        <v/>
      </c>
      <c r="K26" s="10">
        <f>IF($B26="","",IF(J26&lt;=0,0,(H26+P26)/J26))</f>
        <v/>
      </c>
      <c r="L26" s="10">
        <f>IF(OR($B26="",UPPER($C26)&lt;&gt;"V"),"",D26*(E26-I26))</f>
        <v/>
      </c>
      <c r="M26" s="12">
        <f>IF(A26="","",YEAR(A26)*100+MONTH(A26))</f>
        <v/>
      </c>
      <c r="N26" s="12">
        <f>IF($B26="","",IF(AND(UPPER($C26)="V",D26&gt;G26),"Venda maior que a posição",IF(AND(UPPER($C26)&lt;&gt;"C",UPPER($C26)&lt;&gt;"V"),"Use C ou V","")))</f>
        <v/>
      </c>
      <c r="O26" s="11">
        <f>IF($B26="","",IF(UPPER($C26)="C",D26,IF(UPPER($C26)="V",-D26,0)))</f>
        <v/>
      </c>
      <c r="P26" s="10">
        <f>IF($B26="","",IF(UPPER($C26)="C",D26*E26,IF(UPPER($C26)="V",-D26*I26,0)))</f>
        <v/>
      </c>
    </row>
    <row r="27">
      <c r="A27" s="6" t="n"/>
      <c r="B27" s="7" t="n"/>
      <c r="C27" s="7" t="n"/>
      <c r="D27" s="8" t="n"/>
      <c r="E27" s="9" t="n"/>
      <c r="F27" s="10">
        <f>IF(OR($B27="",D27="",E27=""),"",D27*E27)</f>
        <v/>
      </c>
      <c r="G27" s="11">
        <f>IF($B27="","",SUMIFS($O$1:O26,$B$1:B26,$B27))</f>
        <v/>
      </c>
      <c r="H27" s="10">
        <f>IF($B27="","",SUMIFS($P$1:P26,$B$1:B26,$B27))</f>
        <v/>
      </c>
      <c r="I27" s="10">
        <f>IF($B27="","",IF(G27&lt;=0,0,H27/G27))</f>
        <v/>
      </c>
      <c r="J27" s="11">
        <f>IF($B27="","",G27+O27)</f>
        <v/>
      </c>
      <c r="K27" s="10">
        <f>IF($B27="","",IF(J27&lt;=0,0,(H27+P27)/J27))</f>
        <v/>
      </c>
      <c r="L27" s="10">
        <f>IF(OR($B27="",UPPER($C27)&lt;&gt;"V"),"",D27*(E27-I27))</f>
        <v/>
      </c>
      <c r="M27" s="12">
        <f>IF(A27="","",YEAR(A27)*100+MONTH(A27))</f>
        <v/>
      </c>
      <c r="N27" s="12">
        <f>IF($B27="","",IF(AND(UPPER($C27)="V",D27&gt;G27),"Venda maior que a posição",IF(AND(UPPER($C27)&lt;&gt;"C",UPPER($C27)&lt;&gt;"V"),"Use C ou V","")))</f>
        <v/>
      </c>
      <c r="O27" s="11">
        <f>IF($B27="","",IF(UPPER($C27)="C",D27,IF(UPPER($C27)="V",-D27,0)))</f>
        <v/>
      </c>
      <c r="P27" s="10">
        <f>IF($B27="","",IF(UPPER($C27)="C",D27*E27,IF(UPPER($C27)="V",-D27*I27,0)))</f>
        <v/>
      </c>
    </row>
    <row r="28">
      <c r="A28" s="6" t="n"/>
      <c r="B28" s="7" t="n"/>
      <c r="C28" s="7" t="n"/>
      <c r="D28" s="8" t="n"/>
      <c r="E28" s="9" t="n"/>
      <c r="F28" s="10">
        <f>IF(OR($B28="",D28="",E28=""),"",D28*E28)</f>
        <v/>
      </c>
      <c r="G28" s="11">
        <f>IF($B28="","",SUMIFS($O$1:O27,$B$1:B27,$B28))</f>
        <v/>
      </c>
      <c r="H28" s="10">
        <f>IF($B28="","",SUMIFS($P$1:P27,$B$1:B27,$B28))</f>
        <v/>
      </c>
      <c r="I28" s="10">
        <f>IF($B28="","",IF(G28&lt;=0,0,H28/G28))</f>
        <v/>
      </c>
      <c r="J28" s="11">
        <f>IF($B28="","",G28+O28)</f>
        <v/>
      </c>
      <c r="K28" s="10">
        <f>IF($B28="","",IF(J28&lt;=0,0,(H28+P28)/J28))</f>
        <v/>
      </c>
      <c r="L28" s="10">
        <f>IF(OR($B28="",UPPER($C28)&lt;&gt;"V"),"",D28*(E28-I28))</f>
        <v/>
      </c>
      <c r="M28" s="12">
        <f>IF(A28="","",YEAR(A28)*100+MONTH(A28))</f>
        <v/>
      </c>
      <c r="N28" s="12">
        <f>IF($B28="","",IF(AND(UPPER($C28)="V",D28&gt;G28),"Venda maior que a posição",IF(AND(UPPER($C28)&lt;&gt;"C",UPPER($C28)&lt;&gt;"V"),"Use C ou V","")))</f>
        <v/>
      </c>
      <c r="O28" s="11">
        <f>IF($B28="","",IF(UPPER($C28)="C",D28,IF(UPPER($C28)="V",-D28,0)))</f>
        <v/>
      </c>
      <c r="P28" s="10">
        <f>IF($B28="","",IF(UPPER($C28)="C",D28*E28,IF(UPPER($C28)="V",-D28*I28,0)))</f>
        <v/>
      </c>
    </row>
    <row r="29">
      <c r="A29" s="6" t="n"/>
      <c r="B29" s="7" t="n"/>
      <c r="C29" s="7" t="n"/>
      <c r="D29" s="8" t="n"/>
      <c r="E29" s="9" t="n"/>
      <c r="F29" s="10">
        <f>IF(OR($B29="",D29="",E29=""),"",D29*E29)</f>
        <v/>
      </c>
      <c r="G29" s="11">
        <f>IF($B29="","",SUMIFS($O$1:O28,$B$1:B28,$B29))</f>
        <v/>
      </c>
      <c r="H29" s="10">
        <f>IF($B29="","",SUMIFS($P$1:P28,$B$1:B28,$B29))</f>
        <v/>
      </c>
      <c r="I29" s="10">
        <f>IF($B29="","",IF(G29&lt;=0,0,H29/G29))</f>
        <v/>
      </c>
      <c r="J29" s="11">
        <f>IF($B29="","",G29+O29)</f>
        <v/>
      </c>
      <c r="K29" s="10">
        <f>IF($B29="","",IF(J29&lt;=0,0,(H29+P29)/J29))</f>
        <v/>
      </c>
      <c r="L29" s="10">
        <f>IF(OR($B29="",UPPER($C29)&lt;&gt;"V"),"",D29*(E29-I29))</f>
        <v/>
      </c>
      <c r="M29" s="12">
        <f>IF(A29="","",YEAR(A29)*100+MONTH(A29))</f>
        <v/>
      </c>
      <c r="N29" s="12">
        <f>IF($B29="","",IF(AND(UPPER($C29)="V",D29&gt;G29),"Venda maior que a posição",IF(AND(UPPER($C29)&lt;&gt;"C",UPPER($C29)&lt;&gt;"V"),"Use C ou V","")))</f>
        <v/>
      </c>
      <c r="O29" s="11">
        <f>IF($B29="","",IF(UPPER($C29)="C",D29,IF(UPPER($C29)="V",-D29,0)))</f>
        <v/>
      </c>
      <c r="P29" s="10">
        <f>IF($B29="","",IF(UPPER($C29)="C",D29*E29,IF(UPPER($C29)="V",-D29*I29,0)))</f>
        <v/>
      </c>
    </row>
    <row r="30">
      <c r="A30" s="6" t="n"/>
      <c r="B30" s="7" t="n"/>
      <c r="C30" s="7" t="n"/>
      <c r="D30" s="8" t="n"/>
      <c r="E30" s="9" t="n"/>
      <c r="F30" s="10">
        <f>IF(OR($B30="",D30="",E30=""),"",D30*E30)</f>
        <v/>
      </c>
      <c r="G30" s="11">
        <f>IF($B30="","",SUMIFS($O$1:O29,$B$1:B29,$B30))</f>
        <v/>
      </c>
      <c r="H30" s="10">
        <f>IF($B30="","",SUMIFS($P$1:P29,$B$1:B29,$B30))</f>
        <v/>
      </c>
      <c r="I30" s="10">
        <f>IF($B30="","",IF(G30&lt;=0,0,H30/G30))</f>
        <v/>
      </c>
      <c r="J30" s="11">
        <f>IF($B30="","",G30+O30)</f>
        <v/>
      </c>
      <c r="K30" s="10">
        <f>IF($B30="","",IF(J30&lt;=0,0,(H30+P30)/J30))</f>
        <v/>
      </c>
      <c r="L30" s="10">
        <f>IF(OR($B30="",UPPER($C30)&lt;&gt;"V"),"",D30*(E30-I30))</f>
        <v/>
      </c>
      <c r="M30" s="12">
        <f>IF(A30="","",YEAR(A30)*100+MONTH(A30))</f>
        <v/>
      </c>
      <c r="N30" s="12">
        <f>IF($B30="","",IF(AND(UPPER($C30)="V",D30&gt;G30),"Venda maior que a posição",IF(AND(UPPER($C30)&lt;&gt;"C",UPPER($C30)&lt;&gt;"V"),"Use C ou V","")))</f>
        <v/>
      </c>
      <c r="O30" s="11">
        <f>IF($B30="","",IF(UPPER($C30)="C",D30,IF(UPPER($C30)="V",-D30,0)))</f>
        <v/>
      </c>
      <c r="P30" s="10">
        <f>IF($B30="","",IF(UPPER($C30)="C",D30*E30,IF(UPPER($C30)="V",-D30*I30,0)))</f>
        <v/>
      </c>
    </row>
    <row r="31">
      <c r="A31" s="6" t="n"/>
      <c r="B31" s="7" t="n"/>
      <c r="C31" s="7" t="n"/>
      <c r="D31" s="8" t="n"/>
      <c r="E31" s="9" t="n"/>
      <c r="F31" s="10">
        <f>IF(OR($B31="",D31="",E31=""),"",D31*E31)</f>
        <v/>
      </c>
      <c r="G31" s="11">
        <f>IF($B31="","",SUMIFS($O$1:O30,$B$1:B30,$B31))</f>
        <v/>
      </c>
      <c r="H31" s="10">
        <f>IF($B31="","",SUMIFS($P$1:P30,$B$1:B30,$B31))</f>
        <v/>
      </c>
      <c r="I31" s="10">
        <f>IF($B31="","",IF(G31&lt;=0,0,H31/G31))</f>
        <v/>
      </c>
      <c r="J31" s="11">
        <f>IF($B31="","",G31+O31)</f>
        <v/>
      </c>
      <c r="K31" s="10">
        <f>IF($B31="","",IF(J31&lt;=0,0,(H31+P31)/J31))</f>
        <v/>
      </c>
      <c r="L31" s="10">
        <f>IF(OR($B31="",UPPER($C31)&lt;&gt;"V"),"",D31*(E31-I31))</f>
        <v/>
      </c>
      <c r="M31" s="12">
        <f>IF(A31="","",YEAR(A31)*100+MONTH(A31))</f>
        <v/>
      </c>
      <c r="N31" s="12">
        <f>IF($B31="","",IF(AND(UPPER($C31)="V",D31&gt;G31),"Venda maior que a posição",IF(AND(UPPER($C31)&lt;&gt;"C",UPPER($C31)&lt;&gt;"V"),"Use C ou V","")))</f>
        <v/>
      </c>
      <c r="O31" s="11">
        <f>IF($B31="","",IF(UPPER($C31)="C",D31,IF(UPPER($C31)="V",-D31,0)))</f>
        <v/>
      </c>
      <c r="P31" s="10">
        <f>IF($B31="","",IF(UPPER($C31)="C",D31*E31,IF(UPPER($C31)="V",-D31*I31,0)))</f>
        <v/>
      </c>
    </row>
    <row r="32">
      <c r="A32" s="6" t="n"/>
      <c r="B32" s="7" t="n"/>
      <c r="C32" s="7" t="n"/>
      <c r="D32" s="8" t="n"/>
      <c r="E32" s="9" t="n"/>
      <c r="F32" s="10">
        <f>IF(OR($B32="",D32="",E32=""),"",D32*E32)</f>
        <v/>
      </c>
      <c r="G32" s="11">
        <f>IF($B32="","",SUMIFS($O$1:O31,$B$1:B31,$B32))</f>
        <v/>
      </c>
      <c r="H32" s="10">
        <f>IF($B32="","",SUMIFS($P$1:P31,$B$1:B31,$B32))</f>
        <v/>
      </c>
      <c r="I32" s="10">
        <f>IF($B32="","",IF(G32&lt;=0,0,H32/G32))</f>
        <v/>
      </c>
      <c r="J32" s="11">
        <f>IF($B32="","",G32+O32)</f>
        <v/>
      </c>
      <c r="K32" s="10">
        <f>IF($B32="","",IF(J32&lt;=0,0,(H32+P32)/J32))</f>
        <v/>
      </c>
      <c r="L32" s="10">
        <f>IF(OR($B32="",UPPER($C32)&lt;&gt;"V"),"",D32*(E32-I32))</f>
        <v/>
      </c>
      <c r="M32" s="12">
        <f>IF(A32="","",YEAR(A32)*100+MONTH(A32))</f>
        <v/>
      </c>
      <c r="N32" s="12">
        <f>IF($B32="","",IF(AND(UPPER($C32)="V",D32&gt;G32),"Venda maior que a posição",IF(AND(UPPER($C32)&lt;&gt;"C",UPPER($C32)&lt;&gt;"V"),"Use C ou V","")))</f>
        <v/>
      </c>
      <c r="O32" s="11">
        <f>IF($B32="","",IF(UPPER($C32)="C",D32,IF(UPPER($C32)="V",-D32,0)))</f>
        <v/>
      </c>
      <c r="P32" s="10">
        <f>IF($B32="","",IF(UPPER($C32)="C",D32*E32,IF(UPPER($C32)="V",-D32*I32,0)))</f>
        <v/>
      </c>
    </row>
    <row r="33">
      <c r="A33" s="6" t="n"/>
      <c r="B33" s="7" t="n"/>
      <c r="C33" s="7" t="n"/>
      <c r="D33" s="8" t="n"/>
      <c r="E33" s="9" t="n"/>
      <c r="F33" s="10">
        <f>IF(OR($B33="",D33="",E33=""),"",D33*E33)</f>
        <v/>
      </c>
      <c r="G33" s="11">
        <f>IF($B33="","",SUMIFS($O$1:O32,$B$1:B32,$B33))</f>
        <v/>
      </c>
      <c r="H33" s="10">
        <f>IF($B33="","",SUMIFS($P$1:P32,$B$1:B32,$B33))</f>
        <v/>
      </c>
      <c r="I33" s="10">
        <f>IF($B33="","",IF(G33&lt;=0,0,H33/G33))</f>
        <v/>
      </c>
      <c r="J33" s="11">
        <f>IF($B33="","",G33+O33)</f>
        <v/>
      </c>
      <c r="K33" s="10">
        <f>IF($B33="","",IF(J33&lt;=0,0,(H33+P33)/J33))</f>
        <v/>
      </c>
      <c r="L33" s="10">
        <f>IF(OR($B33="",UPPER($C33)&lt;&gt;"V"),"",D33*(E33-I33))</f>
        <v/>
      </c>
      <c r="M33" s="12">
        <f>IF(A33="","",YEAR(A33)*100+MONTH(A33))</f>
        <v/>
      </c>
      <c r="N33" s="12">
        <f>IF($B33="","",IF(AND(UPPER($C33)="V",D33&gt;G33),"Venda maior que a posição",IF(AND(UPPER($C33)&lt;&gt;"C",UPPER($C33)&lt;&gt;"V"),"Use C ou V","")))</f>
        <v/>
      </c>
      <c r="O33" s="11">
        <f>IF($B33="","",IF(UPPER($C33)="C",D33,IF(UPPER($C33)="V",-D33,0)))</f>
        <v/>
      </c>
      <c r="P33" s="10">
        <f>IF($B33="","",IF(UPPER($C33)="C",D33*E33,IF(UPPER($C33)="V",-D33*I33,0)))</f>
        <v/>
      </c>
    </row>
    <row r="34">
      <c r="A34" s="6" t="n"/>
      <c r="B34" s="7" t="n"/>
      <c r="C34" s="7" t="n"/>
      <c r="D34" s="8" t="n"/>
      <c r="E34" s="9" t="n"/>
      <c r="F34" s="10">
        <f>IF(OR($B34="",D34="",E34=""),"",D34*E34)</f>
        <v/>
      </c>
      <c r="G34" s="11">
        <f>IF($B34="","",SUMIFS($O$1:O33,$B$1:B33,$B34))</f>
        <v/>
      </c>
      <c r="H34" s="10">
        <f>IF($B34="","",SUMIFS($P$1:P33,$B$1:B33,$B34))</f>
        <v/>
      </c>
      <c r="I34" s="10">
        <f>IF($B34="","",IF(G34&lt;=0,0,H34/G34))</f>
        <v/>
      </c>
      <c r="J34" s="11">
        <f>IF($B34="","",G34+O34)</f>
        <v/>
      </c>
      <c r="K34" s="10">
        <f>IF($B34="","",IF(J34&lt;=0,0,(H34+P34)/J34))</f>
        <v/>
      </c>
      <c r="L34" s="10">
        <f>IF(OR($B34="",UPPER($C34)&lt;&gt;"V"),"",D34*(E34-I34))</f>
        <v/>
      </c>
      <c r="M34" s="12">
        <f>IF(A34="","",YEAR(A34)*100+MONTH(A34))</f>
        <v/>
      </c>
      <c r="N34" s="12">
        <f>IF($B34="","",IF(AND(UPPER($C34)="V",D34&gt;G34),"Venda maior que a posição",IF(AND(UPPER($C34)&lt;&gt;"C",UPPER($C34)&lt;&gt;"V"),"Use C ou V","")))</f>
        <v/>
      </c>
      <c r="O34" s="11">
        <f>IF($B34="","",IF(UPPER($C34)="C",D34,IF(UPPER($C34)="V",-D34,0)))</f>
        <v/>
      </c>
      <c r="P34" s="10">
        <f>IF($B34="","",IF(UPPER($C34)="C",D34*E34,IF(UPPER($C34)="V",-D34*I34,0)))</f>
        <v/>
      </c>
    </row>
    <row r="35">
      <c r="A35" s="6" t="n"/>
      <c r="B35" s="7" t="n"/>
      <c r="C35" s="7" t="n"/>
      <c r="D35" s="8" t="n"/>
      <c r="E35" s="9" t="n"/>
      <c r="F35" s="10">
        <f>IF(OR($B35="",D35="",E35=""),"",D35*E35)</f>
        <v/>
      </c>
      <c r="G35" s="11">
        <f>IF($B35="","",SUMIFS($O$1:O34,$B$1:B34,$B35))</f>
        <v/>
      </c>
      <c r="H35" s="10">
        <f>IF($B35="","",SUMIFS($P$1:P34,$B$1:B34,$B35))</f>
        <v/>
      </c>
      <c r="I35" s="10">
        <f>IF($B35="","",IF(G35&lt;=0,0,H35/G35))</f>
        <v/>
      </c>
      <c r="J35" s="11">
        <f>IF($B35="","",G35+O35)</f>
        <v/>
      </c>
      <c r="K35" s="10">
        <f>IF($B35="","",IF(J35&lt;=0,0,(H35+P35)/J35))</f>
        <v/>
      </c>
      <c r="L35" s="10">
        <f>IF(OR($B35="",UPPER($C35)&lt;&gt;"V"),"",D35*(E35-I35))</f>
        <v/>
      </c>
      <c r="M35" s="12">
        <f>IF(A35="","",YEAR(A35)*100+MONTH(A35))</f>
        <v/>
      </c>
      <c r="N35" s="12">
        <f>IF($B35="","",IF(AND(UPPER($C35)="V",D35&gt;G35),"Venda maior que a posição",IF(AND(UPPER($C35)&lt;&gt;"C",UPPER($C35)&lt;&gt;"V"),"Use C ou V","")))</f>
        <v/>
      </c>
      <c r="O35" s="11">
        <f>IF($B35="","",IF(UPPER($C35)="C",D35,IF(UPPER($C35)="V",-D35,0)))</f>
        <v/>
      </c>
      <c r="P35" s="10">
        <f>IF($B35="","",IF(UPPER($C35)="C",D35*E35,IF(UPPER($C35)="V",-D35*I35,0)))</f>
        <v/>
      </c>
    </row>
    <row r="36">
      <c r="A36" s="6" t="n"/>
      <c r="B36" s="7" t="n"/>
      <c r="C36" s="7" t="n"/>
      <c r="D36" s="8" t="n"/>
      <c r="E36" s="9" t="n"/>
      <c r="F36" s="10">
        <f>IF(OR($B36="",D36="",E36=""),"",D36*E36)</f>
        <v/>
      </c>
      <c r="G36" s="11">
        <f>IF($B36="","",SUMIFS($O$1:O35,$B$1:B35,$B36))</f>
        <v/>
      </c>
      <c r="H36" s="10">
        <f>IF($B36="","",SUMIFS($P$1:P35,$B$1:B35,$B36))</f>
        <v/>
      </c>
      <c r="I36" s="10">
        <f>IF($B36="","",IF(G36&lt;=0,0,H36/G36))</f>
        <v/>
      </c>
      <c r="J36" s="11">
        <f>IF($B36="","",G36+O36)</f>
        <v/>
      </c>
      <c r="K36" s="10">
        <f>IF($B36="","",IF(J36&lt;=0,0,(H36+P36)/J36))</f>
        <v/>
      </c>
      <c r="L36" s="10">
        <f>IF(OR($B36="",UPPER($C36)&lt;&gt;"V"),"",D36*(E36-I36))</f>
        <v/>
      </c>
      <c r="M36" s="12">
        <f>IF(A36="","",YEAR(A36)*100+MONTH(A36))</f>
        <v/>
      </c>
      <c r="N36" s="12">
        <f>IF($B36="","",IF(AND(UPPER($C36)="V",D36&gt;G36),"Venda maior que a posição",IF(AND(UPPER($C36)&lt;&gt;"C",UPPER($C36)&lt;&gt;"V"),"Use C ou V","")))</f>
        <v/>
      </c>
      <c r="O36" s="11">
        <f>IF($B36="","",IF(UPPER($C36)="C",D36,IF(UPPER($C36)="V",-D36,0)))</f>
        <v/>
      </c>
      <c r="P36" s="10">
        <f>IF($B36="","",IF(UPPER($C36)="C",D36*E36,IF(UPPER($C36)="V",-D36*I36,0)))</f>
        <v/>
      </c>
    </row>
    <row r="37">
      <c r="A37" s="6" t="n"/>
      <c r="B37" s="7" t="n"/>
      <c r="C37" s="7" t="n"/>
      <c r="D37" s="8" t="n"/>
      <c r="E37" s="9" t="n"/>
      <c r="F37" s="10">
        <f>IF(OR($B37="",D37="",E37=""),"",D37*E37)</f>
        <v/>
      </c>
      <c r="G37" s="11">
        <f>IF($B37="","",SUMIFS($O$1:O36,$B$1:B36,$B37))</f>
        <v/>
      </c>
      <c r="H37" s="10">
        <f>IF($B37="","",SUMIFS($P$1:P36,$B$1:B36,$B37))</f>
        <v/>
      </c>
      <c r="I37" s="10">
        <f>IF($B37="","",IF(G37&lt;=0,0,H37/G37))</f>
        <v/>
      </c>
      <c r="J37" s="11">
        <f>IF($B37="","",G37+O37)</f>
        <v/>
      </c>
      <c r="K37" s="10">
        <f>IF($B37="","",IF(J37&lt;=0,0,(H37+P37)/J37))</f>
        <v/>
      </c>
      <c r="L37" s="10">
        <f>IF(OR($B37="",UPPER($C37)&lt;&gt;"V"),"",D37*(E37-I37))</f>
        <v/>
      </c>
      <c r="M37" s="12">
        <f>IF(A37="","",YEAR(A37)*100+MONTH(A37))</f>
        <v/>
      </c>
      <c r="N37" s="12">
        <f>IF($B37="","",IF(AND(UPPER($C37)="V",D37&gt;G37),"Venda maior que a posição",IF(AND(UPPER($C37)&lt;&gt;"C",UPPER($C37)&lt;&gt;"V"),"Use C ou V","")))</f>
        <v/>
      </c>
      <c r="O37" s="11">
        <f>IF($B37="","",IF(UPPER($C37)="C",D37,IF(UPPER($C37)="V",-D37,0)))</f>
        <v/>
      </c>
      <c r="P37" s="10">
        <f>IF($B37="","",IF(UPPER($C37)="C",D37*E37,IF(UPPER($C37)="V",-D37*I37,0)))</f>
        <v/>
      </c>
    </row>
    <row r="38">
      <c r="A38" s="6" t="n"/>
      <c r="B38" s="7" t="n"/>
      <c r="C38" s="7" t="n"/>
      <c r="D38" s="8" t="n"/>
      <c r="E38" s="9" t="n"/>
      <c r="F38" s="10">
        <f>IF(OR($B38="",D38="",E38=""),"",D38*E38)</f>
        <v/>
      </c>
      <c r="G38" s="11">
        <f>IF($B38="","",SUMIFS($O$1:O37,$B$1:B37,$B38))</f>
        <v/>
      </c>
      <c r="H38" s="10">
        <f>IF($B38="","",SUMIFS($P$1:P37,$B$1:B37,$B38))</f>
        <v/>
      </c>
      <c r="I38" s="10">
        <f>IF($B38="","",IF(G38&lt;=0,0,H38/G38))</f>
        <v/>
      </c>
      <c r="J38" s="11">
        <f>IF($B38="","",G38+O38)</f>
        <v/>
      </c>
      <c r="K38" s="10">
        <f>IF($B38="","",IF(J38&lt;=0,0,(H38+P38)/J38))</f>
        <v/>
      </c>
      <c r="L38" s="10">
        <f>IF(OR($B38="",UPPER($C38)&lt;&gt;"V"),"",D38*(E38-I38))</f>
        <v/>
      </c>
      <c r="M38" s="12">
        <f>IF(A38="","",YEAR(A38)*100+MONTH(A38))</f>
        <v/>
      </c>
      <c r="N38" s="12">
        <f>IF($B38="","",IF(AND(UPPER($C38)="V",D38&gt;G38),"Venda maior que a posição",IF(AND(UPPER($C38)&lt;&gt;"C",UPPER($C38)&lt;&gt;"V"),"Use C ou V","")))</f>
        <v/>
      </c>
      <c r="O38" s="11">
        <f>IF($B38="","",IF(UPPER($C38)="C",D38,IF(UPPER($C38)="V",-D38,0)))</f>
        <v/>
      </c>
      <c r="P38" s="10">
        <f>IF($B38="","",IF(UPPER($C38)="C",D38*E38,IF(UPPER($C38)="V",-D38*I38,0)))</f>
        <v/>
      </c>
    </row>
    <row r="39">
      <c r="A39" s="6" t="n"/>
      <c r="B39" s="7" t="n"/>
      <c r="C39" s="7" t="n"/>
      <c r="D39" s="8" t="n"/>
      <c r="E39" s="9" t="n"/>
      <c r="F39" s="10">
        <f>IF(OR($B39="",D39="",E39=""),"",D39*E39)</f>
        <v/>
      </c>
      <c r="G39" s="11">
        <f>IF($B39="","",SUMIFS($O$1:O38,$B$1:B38,$B39))</f>
        <v/>
      </c>
      <c r="H39" s="10">
        <f>IF($B39="","",SUMIFS($P$1:P38,$B$1:B38,$B39))</f>
        <v/>
      </c>
      <c r="I39" s="10">
        <f>IF($B39="","",IF(G39&lt;=0,0,H39/G39))</f>
        <v/>
      </c>
      <c r="J39" s="11">
        <f>IF($B39="","",G39+O39)</f>
        <v/>
      </c>
      <c r="K39" s="10">
        <f>IF($B39="","",IF(J39&lt;=0,0,(H39+P39)/J39))</f>
        <v/>
      </c>
      <c r="L39" s="10">
        <f>IF(OR($B39="",UPPER($C39)&lt;&gt;"V"),"",D39*(E39-I39))</f>
        <v/>
      </c>
      <c r="M39" s="12">
        <f>IF(A39="","",YEAR(A39)*100+MONTH(A39))</f>
        <v/>
      </c>
      <c r="N39" s="12">
        <f>IF($B39="","",IF(AND(UPPER($C39)="V",D39&gt;G39),"Venda maior que a posição",IF(AND(UPPER($C39)&lt;&gt;"C",UPPER($C39)&lt;&gt;"V"),"Use C ou V","")))</f>
        <v/>
      </c>
      <c r="O39" s="11">
        <f>IF($B39="","",IF(UPPER($C39)="C",D39,IF(UPPER($C39)="V",-D39,0)))</f>
        <v/>
      </c>
      <c r="P39" s="10">
        <f>IF($B39="","",IF(UPPER($C39)="C",D39*E39,IF(UPPER($C39)="V",-D39*I39,0)))</f>
        <v/>
      </c>
    </row>
    <row r="40">
      <c r="A40" s="6" t="n"/>
      <c r="B40" s="7" t="n"/>
      <c r="C40" s="7" t="n"/>
      <c r="D40" s="8" t="n"/>
      <c r="E40" s="9" t="n"/>
      <c r="F40" s="10">
        <f>IF(OR($B40="",D40="",E40=""),"",D40*E40)</f>
        <v/>
      </c>
      <c r="G40" s="11">
        <f>IF($B40="","",SUMIFS($O$1:O39,$B$1:B39,$B40))</f>
        <v/>
      </c>
      <c r="H40" s="10">
        <f>IF($B40="","",SUMIFS($P$1:P39,$B$1:B39,$B40))</f>
        <v/>
      </c>
      <c r="I40" s="10">
        <f>IF($B40="","",IF(G40&lt;=0,0,H40/G40))</f>
        <v/>
      </c>
      <c r="J40" s="11">
        <f>IF($B40="","",G40+O40)</f>
        <v/>
      </c>
      <c r="K40" s="10">
        <f>IF($B40="","",IF(J40&lt;=0,0,(H40+P40)/J40))</f>
        <v/>
      </c>
      <c r="L40" s="10">
        <f>IF(OR($B40="",UPPER($C40)&lt;&gt;"V"),"",D40*(E40-I40))</f>
        <v/>
      </c>
      <c r="M40" s="12">
        <f>IF(A40="","",YEAR(A40)*100+MONTH(A40))</f>
        <v/>
      </c>
      <c r="N40" s="12">
        <f>IF($B40="","",IF(AND(UPPER($C40)="V",D40&gt;G40),"Venda maior que a posição",IF(AND(UPPER($C40)&lt;&gt;"C",UPPER($C40)&lt;&gt;"V"),"Use C ou V","")))</f>
        <v/>
      </c>
      <c r="O40" s="11">
        <f>IF($B40="","",IF(UPPER($C40)="C",D40,IF(UPPER($C40)="V",-D40,0)))</f>
        <v/>
      </c>
      <c r="P40" s="10">
        <f>IF($B40="","",IF(UPPER($C40)="C",D40*E40,IF(UPPER($C40)="V",-D40*I40,0)))</f>
        <v/>
      </c>
    </row>
    <row r="41">
      <c r="A41" s="6" t="n"/>
      <c r="B41" s="7" t="n"/>
      <c r="C41" s="7" t="n"/>
      <c r="D41" s="8" t="n"/>
      <c r="E41" s="9" t="n"/>
      <c r="F41" s="10">
        <f>IF(OR($B41="",D41="",E41=""),"",D41*E41)</f>
        <v/>
      </c>
      <c r="G41" s="11">
        <f>IF($B41="","",SUMIFS($O$1:O40,$B$1:B40,$B41))</f>
        <v/>
      </c>
      <c r="H41" s="10">
        <f>IF($B41="","",SUMIFS($P$1:P40,$B$1:B40,$B41))</f>
        <v/>
      </c>
      <c r="I41" s="10">
        <f>IF($B41="","",IF(G41&lt;=0,0,H41/G41))</f>
        <v/>
      </c>
      <c r="J41" s="11">
        <f>IF($B41="","",G41+O41)</f>
        <v/>
      </c>
      <c r="K41" s="10">
        <f>IF($B41="","",IF(J41&lt;=0,0,(H41+P41)/J41))</f>
        <v/>
      </c>
      <c r="L41" s="10">
        <f>IF(OR($B41="",UPPER($C41)&lt;&gt;"V"),"",D41*(E41-I41))</f>
        <v/>
      </c>
      <c r="M41" s="12">
        <f>IF(A41="","",YEAR(A41)*100+MONTH(A41))</f>
        <v/>
      </c>
      <c r="N41" s="12">
        <f>IF($B41="","",IF(AND(UPPER($C41)="V",D41&gt;G41),"Venda maior que a posição",IF(AND(UPPER($C41)&lt;&gt;"C",UPPER($C41)&lt;&gt;"V"),"Use C ou V","")))</f>
        <v/>
      </c>
      <c r="O41" s="11">
        <f>IF($B41="","",IF(UPPER($C41)="C",D41,IF(UPPER($C41)="V",-D41,0)))</f>
        <v/>
      </c>
      <c r="P41" s="10">
        <f>IF($B41="","",IF(UPPER($C41)="C",D41*E41,IF(UPPER($C41)="V",-D41*I41,0)))</f>
        <v/>
      </c>
    </row>
    <row r="42">
      <c r="A42" s="6" t="n"/>
      <c r="B42" s="7" t="n"/>
      <c r="C42" s="7" t="n"/>
      <c r="D42" s="8" t="n"/>
      <c r="E42" s="9" t="n"/>
      <c r="F42" s="10">
        <f>IF(OR($B42="",D42="",E42=""),"",D42*E42)</f>
        <v/>
      </c>
      <c r="G42" s="11">
        <f>IF($B42="","",SUMIFS($O$1:O41,$B$1:B41,$B42))</f>
        <v/>
      </c>
      <c r="H42" s="10">
        <f>IF($B42="","",SUMIFS($P$1:P41,$B$1:B41,$B42))</f>
        <v/>
      </c>
      <c r="I42" s="10">
        <f>IF($B42="","",IF(G42&lt;=0,0,H42/G42))</f>
        <v/>
      </c>
      <c r="J42" s="11">
        <f>IF($B42="","",G42+O42)</f>
        <v/>
      </c>
      <c r="K42" s="10">
        <f>IF($B42="","",IF(J42&lt;=0,0,(H42+P42)/J42))</f>
        <v/>
      </c>
      <c r="L42" s="10">
        <f>IF(OR($B42="",UPPER($C42)&lt;&gt;"V"),"",D42*(E42-I42))</f>
        <v/>
      </c>
      <c r="M42" s="12">
        <f>IF(A42="","",YEAR(A42)*100+MONTH(A42))</f>
        <v/>
      </c>
      <c r="N42" s="12">
        <f>IF($B42="","",IF(AND(UPPER($C42)="V",D42&gt;G42),"Venda maior que a posição",IF(AND(UPPER($C42)&lt;&gt;"C",UPPER($C42)&lt;&gt;"V"),"Use C ou V","")))</f>
        <v/>
      </c>
      <c r="O42" s="11">
        <f>IF($B42="","",IF(UPPER($C42)="C",D42,IF(UPPER($C42)="V",-D42,0)))</f>
        <v/>
      </c>
      <c r="P42" s="10">
        <f>IF($B42="","",IF(UPPER($C42)="C",D42*E42,IF(UPPER($C42)="V",-D42*I42,0)))</f>
        <v/>
      </c>
    </row>
    <row r="43">
      <c r="A43" s="6" t="n"/>
      <c r="B43" s="7" t="n"/>
      <c r="C43" s="7" t="n"/>
      <c r="D43" s="8" t="n"/>
      <c r="E43" s="9" t="n"/>
      <c r="F43" s="10">
        <f>IF(OR($B43="",D43="",E43=""),"",D43*E43)</f>
        <v/>
      </c>
      <c r="G43" s="11">
        <f>IF($B43="","",SUMIFS($O$1:O42,$B$1:B42,$B43))</f>
        <v/>
      </c>
      <c r="H43" s="10">
        <f>IF($B43="","",SUMIFS($P$1:P42,$B$1:B42,$B43))</f>
        <v/>
      </c>
      <c r="I43" s="10">
        <f>IF($B43="","",IF(G43&lt;=0,0,H43/G43))</f>
        <v/>
      </c>
      <c r="J43" s="11">
        <f>IF($B43="","",G43+O43)</f>
        <v/>
      </c>
      <c r="K43" s="10">
        <f>IF($B43="","",IF(J43&lt;=0,0,(H43+P43)/J43))</f>
        <v/>
      </c>
      <c r="L43" s="10">
        <f>IF(OR($B43="",UPPER($C43)&lt;&gt;"V"),"",D43*(E43-I43))</f>
        <v/>
      </c>
      <c r="M43" s="12">
        <f>IF(A43="","",YEAR(A43)*100+MONTH(A43))</f>
        <v/>
      </c>
      <c r="N43" s="12">
        <f>IF($B43="","",IF(AND(UPPER($C43)="V",D43&gt;G43),"Venda maior que a posição",IF(AND(UPPER($C43)&lt;&gt;"C",UPPER($C43)&lt;&gt;"V"),"Use C ou V","")))</f>
        <v/>
      </c>
      <c r="O43" s="11">
        <f>IF($B43="","",IF(UPPER($C43)="C",D43,IF(UPPER($C43)="V",-D43,0)))</f>
        <v/>
      </c>
      <c r="P43" s="10">
        <f>IF($B43="","",IF(UPPER($C43)="C",D43*E43,IF(UPPER($C43)="V",-D43*I43,0)))</f>
        <v/>
      </c>
    </row>
    <row r="44">
      <c r="A44" s="6" t="n"/>
      <c r="B44" s="7" t="n"/>
      <c r="C44" s="7" t="n"/>
      <c r="D44" s="8" t="n"/>
      <c r="E44" s="9" t="n"/>
      <c r="F44" s="10">
        <f>IF(OR($B44="",D44="",E44=""),"",D44*E44)</f>
        <v/>
      </c>
      <c r="G44" s="11">
        <f>IF($B44="","",SUMIFS($O$1:O43,$B$1:B43,$B44))</f>
        <v/>
      </c>
      <c r="H44" s="10">
        <f>IF($B44="","",SUMIFS($P$1:P43,$B$1:B43,$B44))</f>
        <v/>
      </c>
      <c r="I44" s="10">
        <f>IF($B44="","",IF(G44&lt;=0,0,H44/G44))</f>
        <v/>
      </c>
      <c r="J44" s="11">
        <f>IF($B44="","",G44+O44)</f>
        <v/>
      </c>
      <c r="K44" s="10">
        <f>IF($B44="","",IF(J44&lt;=0,0,(H44+P44)/J44))</f>
        <v/>
      </c>
      <c r="L44" s="10">
        <f>IF(OR($B44="",UPPER($C44)&lt;&gt;"V"),"",D44*(E44-I44))</f>
        <v/>
      </c>
      <c r="M44" s="12">
        <f>IF(A44="","",YEAR(A44)*100+MONTH(A44))</f>
        <v/>
      </c>
      <c r="N44" s="12">
        <f>IF($B44="","",IF(AND(UPPER($C44)="V",D44&gt;G44),"Venda maior que a posição",IF(AND(UPPER($C44)&lt;&gt;"C",UPPER($C44)&lt;&gt;"V"),"Use C ou V","")))</f>
        <v/>
      </c>
      <c r="O44" s="11">
        <f>IF($B44="","",IF(UPPER($C44)="C",D44,IF(UPPER($C44)="V",-D44,0)))</f>
        <v/>
      </c>
      <c r="P44" s="10">
        <f>IF($B44="","",IF(UPPER($C44)="C",D44*E44,IF(UPPER($C44)="V",-D44*I44,0)))</f>
        <v/>
      </c>
    </row>
    <row r="45">
      <c r="A45" s="6" t="n"/>
      <c r="B45" s="7" t="n"/>
      <c r="C45" s="7" t="n"/>
      <c r="D45" s="8" t="n"/>
      <c r="E45" s="9" t="n"/>
      <c r="F45" s="10">
        <f>IF(OR($B45="",D45="",E45=""),"",D45*E45)</f>
        <v/>
      </c>
      <c r="G45" s="11">
        <f>IF($B45="","",SUMIFS($O$1:O44,$B$1:B44,$B45))</f>
        <v/>
      </c>
      <c r="H45" s="10">
        <f>IF($B45="","",SUMIFS($P$1:P44,$B$1:B44,$B45))</f>
        <v/>
      </c>
      <c r="I45" s="10">
        <f>IF($B45="","",IF(G45&lt;=0,0,H45/G45))</f>
        <v/>
      </c>
      <c r="J45" s="11">
        <f>IF($B45="","",G45+O45)</f>
        <v/>
      </c>
      <c r="K45" s="10">
        <f>IF($B45="","",IF(J45&lt;=0,0,(H45+P45)/J45))</f>
        <v/>
      </c>
      <c r="L45" s="10">
        <f>IF(OR($B45="",UPPER($C45)&lt;&gt;"V"),"",D45*(E45-I45))</f>
        <v/>
      </c>
      <c r="M45" s="12">
        <f>IF(A45="","",YEAR(A45)*100+MONTH(A45))</f>
        <v/>
      </c>
      <c r="N45" s="12">
        <f>IF($B45="","",IF(AND(UPPER($C45)="V",D45&gt;G45),"Venda maior que a posição",IF(AND(UPPER($C45)&lt;&gt;"C",UPPER($C45)&lt;&gt;"V"),"Use C ou V","")))</f>
        <v/>
      </c>
      <c r="O45" s="11">
        <f>IF($B45="","",IF(UPPER($C45)="C",D45,IF(UPPER($C45)="V",-D45,0)))</f>
        <v/>
      </c>
      <c r="P45" s="10">
        <f>IF($B45="","",IF(UPPER($C45)="C",D45*E45,IF(UPPER($C45)="V",-D45*I45,0)))</f>
        <v/>
      </c>
    </row>
    <row r="46">
      <c r="A46" s="6" t="n"/>
      <c r="B46" s="7" t="n"/>
      <c r="C46" s="7" t="n"/>
      <c r="D46" s="8" t="n"/>
      <c r="E46" s="9" t="n"/>
      <c r="F46" s="10">
        <f>IF(OR($B46="",D46="",E46=""),"",D46*E46)</f>
        <v/>
      </c>
      <c r="G46" s="11">
        <f>IF($B46="","",SUMIFS($O$1:O45,$B$1:B45,$B46))</f>
        <v/>
      </c>
      <c r="H46" s="10">
        <f>IF($B46="","",SUMIFS($P$1:P45,$B$1:B45,$B46))</f>
        <v/>
      </c>
      <c r="I46" s="10">
        <f>IF($B46="","",IF(G46&lt;=0,0,H46/G46))</f>
        <v/>
      </c>
      <c r="J46" s="11">
        <f>IF($B46="","",G46+O46)</f>
        <v/>
      </c>
      <c r="K46" s="10">
        <f>IF($B46="","",IF(J46&lt;=0,0,(H46+P46)/J46))</f>
        <v/>
      </c>
      <c r="L46" s="10">
        <f>IF(OR($B46="",UPPER($C46)&lt;&gt;"V"),"",D46*(E46-I46))</f>
        <v/>
      </c>
      <c r="M46" s="12">
        <f>IF(A46="","",YEAR(A46)*100+MONTH(A46))</f>
        <v/>
      </c>
      <c r="N46" s="12">
        <f>IF($B46="","",IF(AND(UPPER($C46)="V",D46&gt;G46),"Venda maior que a posição",IF(AND(UPPER($C46)&lt;&gt;"C",UPPER($C46)&lt;&gt;"V"),"Use C ou V","")))</f>
        <v/>
      </c>
      <c r="O46" s="11">
        <f>IF($B46="","",IF(UPPER($C46)="C",D46,IF(UPPER($C46)="V",-D46,0)))</f>
        <v/>
      </c>
      <c r="P46" s="10">
        <f>IF($B46="","",IF(UPPER($C46)="C",D46*E46,IF(UPPER($C46)="V",-D46*I46,0)))</f>
        <v/>
      </c>
    </row>
    <row r="47">
      <c r="A47" s="6" t="n"/>
      <c r="B47" s="7" t="n"/>
      <c r="C47" s="7" t="n"/>
      <c r="D47" s="8" t="n"/>
      <c r="E47" s="9" t="n"/>
      <c r="F47" s="10">
        <f>IF(OR($B47="",D47="",E47=""),"",D47*E47)</f>
        <v/>
      </c>
      <c r="G47" s="11">
        <f>IF($B47="","",SUMIFS($O$1:O46,$B$1:B46,$B47))</f>
        <v/>
      </c>
      <c r="H47" s="10">
        <f>IF($B47="","",SUMIFS($P$1:P46,$B$1:B46,$B47))</f>
        <v/>
      </c>
      <c r="I47" s="10">
        <f>IF($B47="","",IF(G47&lt;=0,0,H47/G47))</f>
        <v/>
      </c>
      <c r="J47" s="11">
        <f>IF($B47="","",G47+O47)</f>
        <v/>
      </c>
      <c r="K47" s="10">
        <f>IF($B47="","",IF(J47&lt;=0,0,(H47+P47)/J47))</f>
        <v/>
      </c>
      <c r="L47" s="10">
        <f>IF(OR($B47="",UPPER($C47)&lt;&gt;"V"),"",D47*(E47-I47))</f>
        <v/>
      </c>
      <c r="M47" s="12">
        <f>IF(A47="","",YEAR(A47)*100+MONTH(A47))</f>
        <v/>
      </c>
      <c r="N47" s="12">
        <f>IF($B47="","",IF(AND(UPPER($C47)="V",D47&gt;G47),"Venda maior que a posição",IF(AND(UPPER($C47)&lt;&gt;"C",UPPER($C47)&lt;&gt;"V"),"Use C ou V","")))</f>
        <v/>
      </c>
      <c r="O47" s="11">
        <f>IF($B47="","",IF(UPPER($C47)="C",D47,IF(UPPER($C47)="V",-D47,0)))</f>
        <v/>
      </c>
      <c r="P47" s="10">
        <f>IF($B47="","",IF(UPPER($C47)="C",D47*E47,IF(UPPER($C47)="V",-D47*I47,0)))</f>
        <v/>
      </c>
    </row>
    <row r="48">
      <c r="A48" s="6" t="n"/>
      <c r="B48" s="7" t="n"/>
      <c r="C48" s="7" t="n"/>
      <c r="D48" s="8" t="n"/>
      <c r="E48" s="9" t="n"/>
      <c r="F48" s="10">
        <f>IF(OR($B48="",D48="",E48=""),"",D48*E48)</f>
        <v/>
      </c>
      <c r="G48" s="11">
        <f>IF($B48="","",SUMIFS($O$1:O47,$B$1:B47,$B48))</f>
        <v/>
      </c>
      <c r="H48" s="10">
        <f>IF($B48="","",SUMIFS($P$1:P47,$B$1:B47,$B48))</f>
        <v/>
      </c>
      <c r="I48" s="10">
        <f>IF($B48="","",IF(G48&lt;=0,0,H48/G48))</f>
        <v/>
      </c>
      <c r="J48" s="11">
        <f>IF($B48="","",G48+O48)</f>
        <v/>
      </c>
      <c r="K48" s="10">
        <f>IF($B48="","",IF(J48&lt;=0,0,(H48+P48)/J48))</f>
        <v/>
      </c>
      <c r="L48" s="10">
        <f>IF(OR($B48="",UPPER($C48)&lt;&gt;"V"),"",D48*(E48-I48))</f>
        <v/>
      </c>
      <c r="M48" s="12">
        <f>IF(A48="","",YEAR(A48)*100+MONTH(A48))</f>
        <v/>
      </c>
      <c r="N48" s="12">
        <f>IF($B48="","",IF(AND(UPPER($C48)="V",D48&gt;G48),"Venda maior que a posição",IF(AND(UPPER($C48)&lt;&gt;"C",UPPER($C48)&lt;&gt;"V"),"Use C ou V","")))</f>
        <v/>
      </c>
      <c r="O48" s="11">
        <f>IF($B48="","",IF(UPPER($C48)="C",D48,IF(UPPER($C48)="V",-D48,0)))</f>
        <v/>
      </c>
      <c r="P48" s="10">
        <f>IF($B48="","",IF(UPPER($C48)="C",D48*E48,IF(UPPER($C48)="V",-D48*I48,0)))</f>
        <v/>
      </c>
    </row>
    <row r="49">
      <c r="A49" s="6" t="n"/>
      <c r="B49" s="7" t="n"/>
      <c r="C49" s="7" t="n"/>
      <c r="D49" s="8" t="n"/>
      <c r="E49" s="9" t="n"/>
      <c r="F49" s="10">
        <f>IF(OR($B49="",D49="",E49=""),"",D49*E49)</f>
        <v/>
      </c>
      <c r="G49" s="11">
        <f>IF($B49="","",SUMIFS($O$1:O48,$B$1:B48,$B49))</f>
        <v/>
      </c>
      <c r="H49" s="10">
        <f>IF($B49="","",SUMIFS($P$1:P48,$B$1:B48,$B49))</f>
        <v/>
      </c>
      <c r="I49" s="10">
        <f>IF($B49="","",IF(G49&lt;=0,0,H49/G49))</f>
        <v/>
      </c>
      <c r="J49" s="11">
        <f>IF($B49="","",G49+O49)</f>
        <v/>
      </c>
      <c r="K49" s="10">
        <f>IF($B49="","",IF(J49&lt;=0,0,(H49+P49)/J49))</f>
        <v/>
      </c>
      <c r="L49" s="10">
        <f>IF(OR($B49="",UPPER($C49)&lt;&gt;"V"),"",D49*(E49-I49))</f>
        <v/>
      </c>
      <c r="M49" s="12">
        <f>IF(A49="","",YEAR(A49)*100+MONTH(A49))</f>
        <v/>
      </c>
      <c r="N49" s="12">
        <f>IF($B49="","",IF(AND(UPPER($C49)="V",D49&gt;G49),"Venda maior que a posição",IF(AND(UPPER($C49)&lt;&gt;"C",UPPER($C49)&lt;&gt;"V"),"Use C ou V","")))</f>
        <v/>
      </c>
      <c r="O49" s="11">
        <f>IF($B49="","",IF(UPPER($C49)="C",D49,IF(UPPER($C49)="V",-D49,0)))</f>
        <v/>
      </c>
      <c r="P49" s="10">
        <f>IF($B49="","",IF(UPPER($C49)="C",D49*E49,IF(UPPER($C49)="V",-D49*I49,0)))</f>
        <v/>
      </c>
    </row>
    <row r="50">
      <c r="A50" s="6" t="n"/>
      <c r="B50" s="7" t="n"/>
      <c r="C50" s="7" t="n"/>
      <c r="D50" s="8" t="n"/>
      <c r="E50" s="9" t="n"/>
      <c r="F50" s="10">
        <f>IF(OR($B50="",D50="",E50=""),"",D50*E50)</f>
        <v/>
      </c>
      <c r="G50" s="11">
        <f>IF($B50="","",SUMIFS($O$1:O49,$B$1:B49,$B50))</f>
        <v/>
      </c>
      <c r="H50" s="10">
        <f>IF($B50="","",SUMIFS($P$1:P49,$B$1:B49,$B50))</f>
        <v/>
      </c>
      <c r="I50" s="10">
        <f>IF($B50="","",IF(G50&lt;=0,0,H50/G50))</f>
        <v/>
      </c>
      <c r="J50" s="11">
        <f>IF($B50="","",G50+O50)</f>
        <v/>
      </c>
      <c r="K50" s="10">
        <f>IF($B50="","",IF(J50&lt;=0,0,(H50+P50)/J50))</f>
        <v/>
      </c>
      <c r="L50" s="10">
        <f>IF(OR($B50="",UPPER($C50)&lt;&gt;"V"),"",D50*(E50-I50))</f>
        <v/>
      </c>
      <c r="M50" s="12">
        <f>IF(A50="","",YEAR(A50)*100+MONTH(A50))</f>
        <v/>
      </c>
      <c r="N50" s="12">
        <f>IF($B50="","",IF(AND(UPPER($C50)="V",D50&gt;G50),"Venda maior que a posição",IF(AND(UPPER($C50)&lt;&gt;"C",UPPER($C50)&lt;&gt;"V"),"Use C ou V","")))</f>
        <v/>
      </c>
      <c r="O50" s="11">
        <f>IF($B50="","",IF(UPPER($C50)="C",D50,IF(UPPER($C50)="V",-D50,0)))</f>
        <v/>
      </c>
      <c r="P50" s="10">
        <f>IF($B50="","",IF(UPPER($C50)="C",D50*E50,IF(UPPER($C50)="V",-D50*I50,0)))</f>
        <v/>
      </c>
    </row>
    <row r="51">
      <c r="A51" s="6" t="n"/>
      <c r="B51" s="7" t="n"/>
      <c r="C51" s="7" t="n"/>
      <c r="D51" s="8" t="n"/>
      <c r="E51" s="9" t="n"/>
      <c r="F51" s="10">
        <f>IF(OR($B51="",D51="",E51=""),"",D51*E51)</f>
        <v/>
      </c>
      <c r="G51" s="11">
        <f>IF($B51="","",SUMIFS($O$1:O50,$B$1:B50,$B51))</f>
        <v/>
      </c>
      <c r="H51" s="10">
        <f>IF($B51="","",SUMIFS($P$1:P50,$B$1:B50,$B51))</f>
        <v/>
      </c>
      <c r="I51" s="10">
        <f>IF($B51="","",IF(G51&lt;=0,0,H51/G51))</f>
        <v/>
      </c>
      <c r="J51" s="11">
        <f>IF($B51="","",G51+O51)</f>
        <v/>
      </c>
      <c r="K51" s="10">
        <f>IF($B51="","",IF(J51&lt;=0,0,(H51+P51)/J51))</f>
        <v/>
      </c>
      <c r="L51" s="10">
        <f>IF(OR($B51="",UPPER($C51)&lt;&gt;"V"),"",D51*(E51-I51))</f>
        <v/>
      </c>
      <c r="M51" s="12">
        <f>IF(A51="","",YEAR(A51)*100+MONTH(A51))</f>
        <v/>
      </c>
      <c r="N51" s="12">
        <f>IF($B51="","",IF(AND(UPPER($C51)="V",D51&gt;G51),"Venda maior que a posição",IF(AND(UPPER($C51)&lt;&gt;"C",UPPER($C51)&lt;&gt;"V"),"Use C ou V","")))</f>
        <v/>
      </c>
      <c r="O51" s="11">
        <f>IF($B51="","",IF(UPPER($C51)="C",D51,IF(UPPER($C51)="V",-D51,0)))</f>
        <v/>
      </c>
      <c r="P51" s="10">
        <f>IF($B51="","",IF(UPPER($C51)="C",D51*E51,IF(UPPER($C51)="V",-D51*I51,0)))</f>
        <v/>
      </c>
    </row>
    <row r="52">
      <c r="A52" s="6" t="n"/>
      <c r="B52" s="7" t="n"/>
      <c r="C52" s="7" t="n"/>
      <c r="D52" s="8" t="n"/>
      <c r="E52" s="9" t="n"/>
      <c r="F52" s="10">
        <f>IF(OR($B52="",D52="",E52=""),"",D52*E52)</f>
        <v/>
      </c>
      <c r="G52" s="11">
        <f>IF($B52="","",SUMIFS($O$1:O51,$B$1:B51,$B52))</f>
        <v/>
      </c>
      <c r="H52" s="10">
        <f>IF($B52="","",SUMIFS($P$1:P51,$B$1:B51,$B52))</f>
        <v/>
      </c>
      <c r="I52" s="10">
        <f>IF($B52="","",IF(G52&lt;=0,0,H52/G52))</f>
        <v/>
      </c>
      <c r="J52" s="11">
        <f>IF($B52="","",G52+O52)</f>
        <v/>
      </c>
      <c r="K52" s="10">
        <f>IF($B52="","",IF(J52&lt;=0,0,(H52+P52)/J52))</f>
        <v/>
      </c>
      <c r="L52" s="10">
        <f>IF(OR($B52="",UPPER($C52)&lt;&gt;"V"),"",D52*(E52-I52))</f>
        <v/>
      </c>
      <c r="M52" s="12">
        <f>IF(A52="","",YEAR(A52)*100+MONTH(A52))</f>
        <v/>
      </c>
      <c r="N52" s="12">
        <f>IF($B52="","",IF(AND(UPPER($C52)="V",D52&gt;G52),"Venda maior que a posição",IF(AND(UPPER($C52)&lt;&gt;"C",UPPER($C52)&lt;&gt;"V"),"Use C ou V","")))</f>
        <v/>
      </c>
      <c r="O52" s="11">
        <f>IF($B52="","",IF(UPPER($C52)="C",D52,IF(UPPER($C52)="V",-D52,0)))</f>
        <v/>
      </c>
      <c r="P52" s="10">
        <f>IF($B52="","",IF(UPPER($C52)="C",D52*E52,IF(UPPER($C52)="V",-D52*I52,0)))</f>
        <v/>
      </c>
    </row>
    <row r="53">
      <c r="A53" s="6" t="n"/>
      <c r="B53" s="7" t="n"/>
      <c r="C53" s="7" t="n"/>
      <c r="D53" s="8" t="n"/>
      <c r="E53" s="9" t="n"/>
      <c r="F53" s="10">
        <f>IF(OR($B53="",D53="",E53=""),"",D53*E53)</f>
        <v/>
      </c>
      <c r="G53" s="11">
        <f>IF($B53="","",SUMIFS($O$1:O52,$B$1:B52,$B53))</f>
        <v/>
      </c>
      <c r="H53" s="10">
        <f>IF($B53="","",SUMIFS($P$1:P52,$B$1:B52,$B53))</f>
        <v/>
      </c>
      <c r="I53" s="10">
        <f>IF($B53="","",IF(G53&lt;=0,0,H53/G53))</f>
        <v/>
      </c>
      <c r="J53" s="11">
        <f>IF($B53="","",G53+O53)</f>
        <v/>
      </c>
      <c r="K53" s="10">
        <f>IF($B53="","",IF(J53&lt;=0,0,(H53+P53)/J53))</f>
        <v/>
      </c>
      <c r="L53" s="10">
        <f>IF(OR($B53="",UPPER($C53)&lt;&gt;"V"),"",D53*(E53-I53))</f>
        <v/>
      </c>
      <c r="M53" s="12">
        <f>IF(A53="","",YEAR(A53)*100+MONTH(A53))</f>
        <v/>
      </c>
      <c r="N53" s="12">
        <f>IF($B53="","",IF(AND(UPPER($C53)="V",D53&gt;G53),"Venda maior que a posição",IF(AND(UPPER($C53)&lt;&gt;"C",UPPER($C53)&lt;&gt;"V"),"Use C ou V","")))</f>
        <v/>
      </c>
      <c r="O53" s="11">
        <f>IF($B53="","",IF(UPPER($C53)="C",D53,IF(UPPER($C53)="V",-D53,0)))</f>
        <v/>
      </c>
      <c r="P53" s="10">
        <f>IF($B53="","",IF(UPPER($C53)="C",D53*E53,IF(UPPER($C53)="V",-D53*I53,0)))</f>
        <v/>
      </c>
    </row>
    <row r="54">
      <c r="A54" s="6" t="n"/>
      <c r="B54" s="7" t="n"/>
      <c r="C54" s="7" t="n"/>
      <c r="D54" s="8" t="n"/>
      <c r="E54" s="9" t="n"/>
      <c r="F54" s="10">
        <f>IF(OR($B54="",D54="",E54=""),"",D54*E54)</f>
        <v/>
      </c>
      <c r="G54" s="11">
        <f>IF($B54="","",SUMIFS($O$1:O53,$B$1:B53,$B54))</f>
        <v/>
      </c>
      <c r="H54" s="10">
        <f>IF($B54="","",SUMIFS($P$1:P53,$B$1:B53,$B54))</f>
        <v/>
      </c>
      <c r="I54" s="10">
        <f>IF($B54="","",IF(G54&lt;=0,0,H54/G54))</f>
        <v/>
      </c>
      <c r="J54" s="11">
        <f>IF($B54="","",G54+O54)</f>
        <v/>
      </c>
      <c r="K54" s="10">
        <f>IF($B54="","",IF(J54&lt;=0,0,(H54+P54)/J54))</f>
        <v/>
      </c>
      <c r="L54" s="10">
        <f>IF(OR($B54="",UPPER($C54)&lt;&gt;"V"),"",D54*(E54-I54))</f>
        <v/>
      </c>
      <c r="M54" s="12">
        <f>IF(A54="","",YEAR(A54)*100+MONTH(A54))</f>
        <v/>
      </c>
      <c r="N54" s="12">
        <f>IF($B54="","",IF(AND(UPPER($C54)="V",D54&gt;G54),"Venda maior que a posição",IF(AND(UPPER($C54)&lt;&gt;"C",UPPER($C54)&lt;&gt;"V"),"Use C ou V","")))</f>
        <v/>
      </c>
      <c r="O54" s="11">
        <f>IF($B54="","",IF(UPPER($C54)="C",D54,IF(UPPER($C54)="V",-D54,0)))</f>
        <v/>
      </c>
      <c r="P54" s="10">
        <f>IF($B54="","",IF(UPPER($C54)="C",D54*E54,IF(UPPER($C54)="V",-D54*I54,0)))</f>
        <v/>
      </c>
    </row>
    <row r="55">
      <c r="A55" s="6" t="n"/>
      <c r="B55" s="7" t="n"/>
      <c r="C55" s="7" t="n"/>
      <c r="D55" s="8" t="n"/>
      <c r="E55" s="9" t="n"/>
      <c r="F55" s="10">
        <f>IF(OR($B55="",D55="",E55=""),"",D55*E55)</f>
        <v/>
      </c>
      <c r="G55" s="11">
        <f>IF($B55="","",SUMIFS($O$1:O54,$B$1:B54,$B55))</f>
        <v/>
      </c>
      <c r="H55" s="10">
        <f>IF($B55="","",SUMIFS($P$1:P54,$B$1:B54,$B55))</f>
        <v/>
      </c>
      <c r="I55" s="10">
        <f>IF($B55="","",IF(G55&lt;=0,0,H55/G55))</f>
        <v/>
      </c>
      <c r="J55" s="11">
        <f>IF($B55="","",G55+O55)</f>
        <v/>
      </c>
      <c r="K55" s="10">
        <f>IF($B55="","",IF(J55&lt;=0,0,(H55+P55)/J55))</f>
        <v/>
      </c>
      <c r="L55" s="10">
        <f>IF(OR($B55="",UPPER($C55)&lt;&gt;"V"),"",D55*(E55-I55))</f>
        <v/>
      </c>
      <c r="M55" s="12">
        <f>IF(A55="","",YEAR(A55)*100+MONTH(A55))</f>
        <v/>
      </c>
      <c r="N55" s="12">
        <f>IF($B55="","",IF(AND(UPPER($C55)="V",D55&gt;G55),"Venda maior que a posição",IF(AND(UPPER($C55)&lt;&gt;"C",UPPER($C55)&lt;&gt;"V"),"Use C ou V","")))</f>
        <v/>
      </c>
      <c r="O55" s="11">
        <f>IF($B55="","",IF(UPPER($C55)="C",D55,IF(UPPER($C55)="V",-D55,0)))</f>
        <v/>
      </c>
      <c r="P55" s="10">
        <f>IF($B55="","",IF(UPPER($C55)="C",D55*E55,IF(UPPER($C55)="V",-D55*I55,0)))</f>
        <v/>
      </c>
    </row>
    <row r="56">
      <c r="A56" s="6" t="n"/>
      <c r="B56" s="7" t="n"/>
      <c r="C56" s="7" t="n"/>
      <c r="D56" s="8" t="n"/>
      <c r="E56" s="9" t="n"/>
      <c r="F56" s="10">
        <f>IF(OR($B56="",D56="",E56=""),"",D56*E56)</f>
        <v/>
      </c>
      <c r="G56" s="11">
        <f>IF($B56="","",SUMIFS($O$1:O55,$B$1:B55,$B56))</f>
        <v/>
      </c>
      <c r="H56" s="10">
        <f>IF($B56="","",SUMIFS($P$1:P55,$B$1:B55,$B56))</f>
        <v/>
      </c>
      <c r="I56" s="10">
        <f>IF($B56="","",IF(G56&lt;=0,0,H56/G56))</f>
        <v/>
      </c>
      <c r="J56" s="11">
        <f>IF($B56="","",G56+O56)</f>
        <v/>
      </c>
      <c r="K56" s="10">
        <f>IF($B56="","",IF(J56&lt;=0,0,(H56+P56)/J56))</f>
        <v/>
      </c>
      <c r="L56" s="10">
        <f>IF(OR($B56="",UPPER($C56)&lt;&gt;"V"),"",D56*(E56-I56))</f>
        <v/>
      </c>
      <c r="M56" s="12">
        <f>IF(A56="","",YEAR(A56)*100+MONTH(A56))</f>
        <v/>
      </c>
      <c r="N56" s="12">
        <f>IF($B56="","",IF(AND(UPPER($C56)="V",D56&gt;G56),"Venda maior que a posição",IF(AND(UPPER($C56)&lt;&gt;"C",UPPER($C56)&lt;&gt;"V"),"Use C ou V","")))</f>
        <v/>
      </c>
      <c r="O56" s="11">
        <f>IF($B56="","",IF(UPPER($C56)="C",D56,IF(UPPER($C56)="V",-D56,0)))</f>
        <v/>
      </c>
      <c r="P56" s="10">
        <f>IF($B56="","",IF(UPPER($C56)="C",D56*E56,IF(UPPER($C56)="V",-D56*I56,0)))</f>
        <v/>
      </c>
    </row>
    <row r="57">
      <c r="A57" s="6" t="n"/>
      <c r="B57" s="7" t="n"/>
      <c r="C57" s="7" t="n"/>
      <c r="D57" s="8" t="n"/>
      <c r="E57" s="9" t="n"/>
      <c r="F57" s="10">
        <f>IF(OR($B57="",D57="",E57=""),"",D57*E57)</f>
        <v/>
      </c>
      <c r="G57" s="11">
        <f>IF($B57="","",SUMIFS($O$1:O56,$B$1:B56,$B57))</f>
        <v/>
      </c>
      <c r="H57" s="10">
        <f>IF($B57="","",SUMIFS($P$1:P56,$B$1:B56,$B57))</f>
        <v/>
      </c>
      <c r="I57" s="10">
        <f>IF($B57="","",IF(G57&lt;=0,0,H57/G57))</f>
        <v/>
      </c>
      <c r="J57" s="11">
        <f>IF($B57="","",G57+O57)</f>
        <v/>
      </c>
      <c r="K57" s="10">
        <f>IF($B57="","",IF(J57&lt;=0,0,(H57+P57)/J57))</f>
        <v/>
      </c>
      <c r="L57" s="10">
        <f>IF(OR($B57="",UPPER($C57)&lt;&gt;"V"),"",D57*(E57-I57))</f>
        <v/>
      </c>
      <c r="M57" s="12">
        <f>IF(A57="","",YEAR(A57)*100+MONTH(A57))</f>
        <v/>
      </c>
      <c r="N57" s="12">
        <f>IF($B57="","",IF(AND(UPPER($C57)="V",D57&gt;G57),"Venda maior que a posição",IF(AND(UPPER($C57)&lt;&gt;"C",UPPER($C57)&lt;&gt;"V"),"Use C ou V","")))</f>
        <v/>
      </c>
      <c r="O57" s="11">
        <f>IF($B57="","",IF(UPPER($C57)="C",D57,IF(UPPER($C57)="V",-D57,0)))</f>
        <v/>
      </c>
      <c r="P57" s="10">
        <f>IF($B57="","",IF(UPPER($C57)="C",D57*E57,IF(UPPER($C57)="V",-D57*I57,0)))</f>
        <v/>
      </c>
    </row>
    <row r="58">
      <c r="A58" s="6" t="n"/>
      <c r="B58" s="7" t="n"/>
      <c r="C58" s="7" t="n"/>
      <c r="D58" s="8" t="n"/>
      <c r="E58" s="9" t="n"/>
      <c r="F58" s="10">
        <f>IF(OR($B58="",D58="",E58=""),"",D58*E58)</f>
        <v/>
      </c>
      <c r="G58" s="11">
        <f>IF($B58="","",SUMIFS($O$1:O57,$B$1:B57,$B58))</f>
        <v/>
      </c>
      <c r="H58" s="10">
        <f>IF($B58="","",SUMIFS($P$1:P57,$B$1:B57,$B58))</f>
        <v/>
      </c>
      <c r="I58" s="10">
        <f>IF($B58="","",IF(G58&lt;=0,0,H58/G58))</f>
        <v/>
      </c>
      <c r="J58" s="11">
        <f>IF($B58="","",G58+O58)</f>
        <v/>
      </c>
      <c r="K58" s="10">
        <f>IF($B58="","",IF(J58&lt;=0,0,(H58+P58)/J58))</f>
        <v/>
      </c>
      <c r="L58" s="10">
        <f>IF(OR($B58="",UPPER($C58)&lt;&gt;"V"),"",D58*(E58-I58))</f>
        <v/>
      </c>
      <c r="M58" s="12">
        <f>IF(A58="","",YEAR(A58)*100+MONTH(A58))</f>
        <v/>
      </c>
      <c r="N58" s="12">
        <f>IF($B58="","",IF(AND(UPPER($C58)="V",D58&gt;G58),"Venda maior que a posição",IF(AND(UPPER($C58)&lt;&gt;"C",UPPER($C58)&lt;&gt;"V"),"Use C ou V","")))</f>
        <v/>
      </c>
      <c r="O58" s="11">
        <f>IF($B58="","",IF(UPPER($C58)="C",D58,IF(UPPER($C58)="V",-D58,0)))</f>
        <v/>
      </c>
      <c r="P58" s="10">
        <f>IF($B58="","",IF(UPPER($C58)="C",D58*E58,IF(UPPER($C58)="V",-D58*I58,0)))</f>
        <v/>
      </c>
    </row>
    <row r="59">
      <c r="A59" s="6" t="n"/>
      <c r="B59" s="7" t="n"/>
      <c r="C59" s="7" t="n"/>
      <c r="D59" s="8" t="n"/>
      <c r="E59" s="9" t="n"/>
      <c r="F59" s="10">
        <f>IF(OR($B59="",D59="",E59=""),"",D59*E59)</f>
        <v/>
      </c>
      <c r="G59" s="11">
        <f>IF($B59="","",SUMIFS($O$1:O58,$B$1:B58,$B59))</f>
        <v/>
      </c>
      <c r="H59" s="10">
        <f>IF($B59="","",SUMIFS($P$1:P58,$B$1:B58,$B59))</f>
        <v/>
      </c>
      <c r="I59" s="10">
        <f>IF($B59="","",IF(G59&lt;=0,0,H59/G59))</f>
        <v/>
      </c>
      <c r="J59" s="11">
        <f>IF($B59="","",G59+O59)</f>
        <v/>
      </c>
      <c r="K59" s="10">
        <f>IF($B59="","",IF(J59&lt;=0,0,(H59+P59)/J59))</f>
        <v/>
      </c>
      <c r="L59" s="10">
        <f>IF(OR($B59="",UPPER($C59)&lt;&gt;"V"),"",D59*(E59-I59))</f>
        <v/>
      </c>
      <c r="M59" s="12">
        <f>IF(A59="","",YEAR(A59)*100+MONTH(A59))</f>
        <v/>
      </c>
      <c r="N59" s="12">
        <f>IF($B59="","",IF(AND(UPPER($C59)="V",D59&gt;G59),"Venda maior que a posição",IF(AND(UPPER($C59)&lt;&gt;"C",UPPER($C59)&lt;&gt;"V"),"Use C ou V","")))</f>
        <v/>
      </c>
      <c r="O59" s="11">
        <f>IF($B59="","",IF(UPPER($C59)="C",D59,IF(UPPER($C59)="V",-D59,0)))</f>
        <v/>
      </c>
      <c r="P59" s="10">
        <f>IF($B59="","",IF(UPPER($C59)="C",D59*E59,IF(UPPER($C59)="V",-D59*I59,0)))</f>
        <v/>
      </c>
    </row>
    <row r="60">
      <c r="A60" s="6" t="n"/>
      <c r="B60" s="7" t="n"/>
      <c r="C60" s="7" t="n"/>
      <c r="D60" s="8" t="n"/>
      <c r="E60" s="9" t="n"/>
      <c r="F60" s="10">
        <f>IF(OR($B60="",D60="",E60=""),"",D60*E60)</f>
        <v/>
      </c>
      <c r="G60" s="11">
        <f>IF($B60="","",SUMIFS($O$1:O59,$B$1:B59,$B60))</f>
        <v/>
      </c>
      <c r="H60" s="10">
        <f>IF($B60="","",SUMIFS($P$1:P59,$B$1:B59,$B60))</f>
        <v/>
      </c>
      <c r="I60" s="10">
        <f>IF($B60="","",IF(G60&lt;=0,0,H60/G60))</f>
        <v/>
      </c>
      <c r="J60" s="11">
        <f>IF($B60="","",G60+O60)</f>
        <v/>
      </c>
      <c r="K60" s="10">
        <f>IF($B60="","",IF(J60&lt;=0,0,(H60+P60)/J60))</f>
        <v/>
      </c>
      <c r="L60" s="10">
        <f>IF(OR($B60="",UPPER($C60)&lt;&gt;"V"),"",D60*(E60-I60))</f>
        <v/>
      </c>
      <c r="M60" s="12">
        <f>IF(A60="","",YEAR(A60)*100+MONTH(A60))</f>
        <v/>
      </c>
      <c r="N60" s="12">
        <f>IF($B60="","",IF(AND(UPPER($C60)="V",D60&gt;G60),"Venda maior que a posição",IF(AND(UPPER($C60)&lt;&gt;"C",UPPER($C60)&lt;&gt;"V"),"Use C ou V","")))</f>
        <v/>
      </c>
      <c r="O60" s="11">
        <f>IF($B60="","",IF(UPPER($C60)="C",D60,IF(UPPER($C60)="V",-D60,0)))</f>
        <v/>
      </c>
      <c r="P60" s="10">
        <f>IF($B60="","",IF(UPPER($C60)="C",D60*E60,IF(UPPER($C60)="V",-D60*I60,0)))</f>
        <v/>
      </c>
    </row>
    <row r="61">
      <c r="A61" s="6" t="n"/>
      <c r="B61" s="7" t="n"/>
      <c r="C61" s="7" t="n"/>
      <c r="D61" s="8" t="n"/>
      <c r="E61" s="9" t="n"/>
      <c r="F61" s="10">
        <f>IF(OR($B61="",D61="",E61=""),"",D61*E61)</f>
        <v/>
      </c>
      <c r="G61" s="11">
        <f>IF($B61="","",SUMIFS($O$1:O60,$B$1:B60,$B61))</f>
        <v/>
      </c>
      <c r="H61" s="10">
        <f>IF($B61="","",SUMIFS($P$1:P60,$B$1:B60,$B61))</f>
        <v/>
      </c>
      <c r="I61" s="10">
        <f>IF($B61="","",IF(G61&lt;=0,0,H61/G61))</f>
        <v/>
      </c>
      <c r="J61" s="11">
        <f>IF($B61="","",G61+O61)</f>
        <v/>
      </c>
      <c r="K61" s="10">
        <f>IF($B61="","",IF(J61&lt;=0,0,(H61+P61)/J61))</f>
        <v/>
      </c>
      <c r="L61" s="10">
        <f>IF(OR($B61="",UPPER($C61)&lt;&gt;"V"),"",D61*(E61-I61))</f>
        <v/>
      </c>
      <c r="M61" s="12">
        <f>IF(A61="","",YEAR(A61)*100+MONTH(A61))</f>
        <v/>
      </c>
      <c r="N61" s="12">
        <f>IF($B61="","",IF(AND(UPPER($C61)="V",D61&gt;G61),"Venda maior que a posição",IF(AND(UPPER($C61)&lt;&gt;"C",UPPER($C61)&lt;&gt;"V"),"Use C ou V","")))</f>
        <v/>
      </c>
      <c r="O61" s="11">
        <f>IF($B61="","",IF(UPPER($C61)="C",D61,IF(UPPER($C61)="V",-D61,0)))</f>
        <v/>
      </c>
      <c r="P61" s="10">
        <f>IF($B61="","",IF(UPPER($C61)="C",D61*E61,IF(UPPER($C61)="V",-D61*I61,0)))</f>
        <v/>
      </c>
    </row>
    <row r="62">
      <c r="A62" s="6" t="n"/>
      <c r="B62" s="7" t="n"/>
      <c r="C62" s="7" t="n"/>
      <c r="D62" s="8" t="n"/>
      <c r="E62" s="9" t="n"/>
      <c r="F62" s="10">
        <f>IF(OR($B62="",D62="",E62=""),"",D62*E62)</f>
        <v/>
      </c>
      <c r="G62" s="11">
        <f>IF($B62="","",SUMIFS($O$1:O61,$B$1:B61,$B62))</f>
        <v/>
      </c>
      <c r="H62" s="10">
        <f>IF($B62="","",SUMIFS($P$1:P61,$B$1:B61,$B62))</f>
        <v/>
      </c>
      <c r="I62" s="10">
        <f>IF($B62="","",IF(G62&lt;=0,0,H62/G62))</f>
        <v/>
      </c>
      <c r="J62" s="11">
        <f>IF($B62="","",G62+O62)</f>
        <v/>
      </c>
      <c r="K62" s="10">
        <f>IF($B62="","",IF(J62&lt;=0,0,(H62+P62)/J62))</f>
        <v/>
      </c>
      <c r="L62" s="10">
        <f>IF(OR($B62="",UPPER($C62)&lt;&gt;"V"),"",D62*(E62-I62))</f>
        <v/>
      </c>
      <c r="M62" s="12">
        <f>IF(A62="","",YEAR(A62)*100+MONTH(A62))</f>
        <v/>
      </c>
      <c r="N62" s="12">
        <f>IF($B62="","",IF(AND(UPPER($C62)="V",D62&gt;G62),"Venda maior que a posição",IF(AND(UPPER($C62)&lt;&gt;"C",UPPER($C62)&lt;&gt;"V"),"Use C ou V","")))</f>
        <v/>
      </c>
      <c r="O62" s="11">
        <f>IF($B62="","",IF(UPPER($C62)="C",D62,IF(UPPER($C62)="V",-D62,0)))</f>
        <v/>
      </c>
      <c r="P62" s="10">
        <f>IF($B62="","",IF(UPPER($C62)="C",D62*E62,IF(UPPER($C62)="V",-D62*I62,0)))</f>
        <v/>
      </c>
    </row>
    <row r="63">
      <c r="A63" s="6" t="n"/>
      <c r="B63" s="7" t="n"/>
      <c r="C63" s="7" t="n"/>
      <c r="D63" s="8" t="n"/>
      <c r="E63" s="9" t="n"/>
      <c r="F63" s="10">
        <f>IF(OR($B63="",D63="",E63=""),"",D63*E63)</f>
        <v/>
      </c>
      <c r="G63" s="11">
        <f>IF($B63="","",SUMIFS($O$1:O62,$B$1:B62,$B63))</f>
        <v/>
      </c>
      <c r="H63" s="10">
        <f>IF($B63="","",SUMIFS($P$1:P62,$B$1:B62,$B63))</f>
        <v/>
      </c>
      <c r="I63" s="10">
        <f>IF($B63="","",IF(G63&lt;=0,0,H63/G63))</f>
        <v/>
      </c>
      <c r="J63" s="11">
        <f>IF($B63="","",G63+O63)</f>
        <v/>
      </c>
      <c r="K63" s="10">
        <f>IF($B63="","",IF(J63&lt;=0,0,(H63+P63)/J63))</f>
        <v/>
      </c>
      <c r="L63" s="10">
        <f>IF(OR($B63="",UPPER($C63)&lt;&gt;"V"),"",D63*(E63-I63))</f>
        <v/>
      </c>
      <c r="M63" s="12">
        <f>IF(A63="","",YEAR(A63)*100+MONTH(A63))</f>
        <v/>
      </c>
      <c r="N63" s="12">
        <f>IF($B63="","",IF(AND(UPPER($C63)="V",D63&gt;G63),"Venda maior que a posição",IF(AND(UPPER($C63)&lt;&gt;"C",UPPER($C63)&lt;&gt;"V"),"Use C ou V","")))</f>
        <v/>
      </c>
      <c r="O63" s="11">
        <f>IF($B63="","",IF(UPPER($C63)="C",D63,IF(UPPER($C63)="V",-D63,0)))</f>
        <v/>
      </c>
      <c r="P63" s="10">
        <f>IF($B63="","",IF(UPPER($C63)="C",D63*E63,IF(UPPER($C63)="V",-D63*I63,0)))</f>
        <v/>
      </c>
    </row>
    <row r="64">
      <c r="A64" s="6" t="n"/>
      <c r="B64" s="7" t="n"/>
      <c r="C64" s="7" t="n"/>
      <c r="D64" s="8" t="n"/>
      <c r="E64" s="9" t="n"/>
      <c r="F64" s="10">
        <f>IF(OR($B64="",D64="",E64=""),"",D64*E64)</f>
        <v/>
      </c>
      <c r="G64" s="11">
        <f>IF($B64="","",SUMIFS($O$1:O63,$B$1:B63,$B64))</f>
        <v/>
      </c>
      <c r="H64" s="10">
        <f>IF($B64="","",SUMIFS($P$1:P63,$B$1:B63,$B64))</f>
        <v/>
      </c>
      <c r="I64" s="10">
        <f>IF($B64="","",IF(G64&lt;=0,0,H64/G64))</f>
        <v/>
      </c>
      <c r="J64" s="11">
        <f>IF($B64="","",G64+O64)</f>
        <v/>
      </c>
      <c r="K64" s="10">
        <f>IF($B64="","",IF(J64&lt;=0,0,(H64+P64)/J64))</f>
        <v/>
      </c>
      <c r="L64" s="10">
        <f>IF(OR($B64="",UPPER($C64)&lt;&gt;"V"),"",D64*(E64-I64))</f>
        <v/>
      </c>
      <c r="M64" s="12">
        <f>IF(A64="","",YEAR(A64)*100+MONTH(A64))</f>
        <v/>
      </c>
      <c r="N64" s="12">
        <f>IF($B64="","",IF(AND(UPPER($C64)="V",D64&gt;G64),"Venda maior que a posição",IF(AND(UPPER($C64)&lt;&gt;"C",UPPER($C64)&lt;&gt;"V"),"Use C ou V","")))</f>
        <v/>
      </c>
      <c r="O64" s="11">
        <f>IF($B64="","",IF(UPPER($C64)="C",D64,IF(UPPER($C64)="V",-D64,0)))</f>
        <v/>
      </c>
      <c r="P64" s="10">
        <f>IF($B64="","",IF(UPPER($C64)="C",D64*E64,IF(UPPER($C64)="V",-D64*I64,0)))</f>
        <v/>
      </c>
    </row>
    <row r="65">
      <c r="A65" s="6" t="n"/>
      <c r="B65" s="7" t="n"/>
      <c r="C65" s="7" t="n"/>
      <c r="D65" s="8" t="n"/>
      <c r="E65" s="9" t="n"/>
      <c r="F65" s="10">
        <f>IF(OR($B65="",D65="",E65=""),"",D65*E65)</f>
        <v/>
      </c>
      <c r="G65" s="11">
        <f>IF($B65="","",SUMIFS($O$1:O64,$B$1:B64,$B65))</f>
        <v/>
      </c>
      <c r="H65" s="10">
        <f>IF($B65="","",SUMIFS($P$1:P64,$B$1:B64,$B65))</f>
        <v/>
      </c>
      <c r="I65" s="10">
        <f>IF($B65="","",IF(G65&lt;=0,0,H65/G65))</f>
        <v/>
      </c>
      <c r="J65" s="11">
        <f>IF($B65="","",G65+O65)</f>
        <v/>
      </c>
      <c r="K65" s="10">
        <f>IF($B65="","",IF(J65&lt;=0,0,(H65+P65)/J65))</f>
        <v/>
      </c>
      <c r="L65" s="10">
        <f>IF(OR($B65="",UPPER($C65)&lt;&gt;"V"),"",D65*(E65-I65))</f>
        <v/>
      </c>
      <c r="M65" s="12">
        <f>IF(A65="","",YEAR(A65)*100+MONTH(A65))</f>
        <v/>
      </c>
      <c r="N65" s="12">
        <f>IF($B65="","",IF(AND(UPPER($C65)="V",D65&gt;G65),"Venda maior que a posição",IF(AND(UPPER($C65)&lt;&gt;"C",UPPER($C65)&lt;&gt;"V"),"Use C ou V","")))</f>
        <v/>
      </c>
      <c r="O65" s="11">
        <f>IF($B65="","",IF(UPPER($C65)="C",D65,IF(UPPER($C65)="V",-D65,0)))</f>
        <v/>
      </c>
      <c r="P65" s="10">
        <f>IF($B65="","",IF(UPPER($C65)="C",D65*E65,IF(UPPER($C65)="V",-D65*I65,0)))</f>
        <v/>
      </c>
    </row>
    <row r="66">
      <c r="A66" s="6" t="n"/>
      <c r="B66" s="7" t="n"/>
      <c r="C66" s="7" t="n"/>
      <c r="D66" s="8" t="n"/>
      <c r="E66" s="9" t="n"/>
      <c r="F66" s="10">
        <f>IF(OR($B66="",D66="",E66=""),"",D66*E66)</f>
        <v/>
      </c>
      <c r="G66" s="11">
        <f>IF($B66="","",SUMIFS($O$1:O65,$B$1:B65,$B66))</f>
        <v/>
      </c>
      <c r="H66" s="10">
        <f>IF($B66="","",SUMIFS($P$1:P65,$B$1:B65,$B66))</f>
        <v/>
      </c>
      <c r="I66" s="10">
        <f>IF($B66="","",IF(G66&lt;=0,0,H66/G66))</f>
        <v/>
      </c>
      <c r="J66" s="11">
        <f>IF($B66="","",G66+O66)</f>
        <v/>
      </c>
      <c r="K66" s="10">
        <f>IF($B66="","",IF(J66&lt;=0,0,(H66+P66)/J66))</f>
        <v/>
      </c>
      <c r="L66" s="10">
        <f>IF(OR($B66="",UPPER($C66)&lt;&gt;"V"),"",D66*(E66-I66))</f>
        <v/>
      </c>
      <c r="M66" s="12">
        <f>IF(A66="","",YEAR(A66)*100+MONTH(A66))</f>
        <v/>
      </c>
      <c r="N66" s="12">
        <f>IF($B66="","",IF(AND(UPPER($C66)="V",D66&gt;G66),"Venda maior que a posição",IF(AND(UPPER($C66)&lt;&gt;"C",UPPER($C66)&lt;&gt;"V"),"Use C ou V","")))</f>
        <v/>
      </c>
      <c r="O66" s="11">
        <f>IF($B66="","",IF(UPPER($C66)="C",D66,IF(UPPER($C66)="V",-D66,0)))</f>
        <v/>
      </c>
      <c r="P66" s="10">
        <f>IF($B66="","",IF(UPPER($C66)="C",D66*E66,IF(UPPER($C66)="V",-D66*I66,0)))</f>
        <v/>
      </c>
    </row>
    <row r="67">
      <c r="A67" s="6" t="n"/>
      <c r="B67" s="7" t="n"/>
      <c r="C67" s="7" t="n"/>
      <c r="D67" s="8" t="n"/>
      <c r="E67" s="9" t="n"/>
      <c r="F67" s="10">
        <f>IF(OR($B67="",D67="",E67=""),"",D67*E67)</f>
        <v/>
      </c>
      <c r="G67" s="11">
        <f>IF($B67="","",SUMIFS($O$1:O66,$B$1:B66,$B67))</f>
        <v/>
      </c>
      <c r="H67" s="10">
        <f>IF($B67="","",SUMIFS($P$1:P66,$B$1:B66,$B67))</f>
        <v/>
      </c>
      <c r="I67" s="10">
        <f>IF($B67="","",IF(G67&lt;=0,0,H67/G67))</f>
        <v/>
      </c>
      <c r="J67" s="11">
        <f>IF($B67="","",G67+O67)</f>
        <v/>
      </c>
      <c r="K67" s="10">
        <f>IF($B67="","",IF(J67&lt;=0,0,(H67+P67)/J67))</f>
        <v/>
      </c>
      <c r="L67" s="10">
        <f>IF(OR($B67="",UPPER($C67)&lt;&gt;"V"),"",D67*(E67-I67))</f>
        <v/>
      </c>
      <c r="M67" s="12">
        <f>IF(A67="","",YEAR(A67)*100+MONTH(A67))</f>
        <v/>
      </c>
      <c r="N67" s="12">
        <f>IF($B67="","",IF(AND(UPPER($C67)="V",D67&gt;G67),"Venda maior que a posição",IF(AND(UPPER($C67)&lt;&gt;"C",UPPER($C67)&lt;&gt;"V"),"Use C ou V","")))</f>
        <v/>
      </c>
      <c r="O67" s="11">
        <f>IF($B67="","",IF(UPPER($C67)="C",D67,IF(UPPER($C67)="V",-D67,0)))</f>
        <v/>
      </c>
      <c r="P67" s="10">
        <f>IF($B67="","",IF(UPPER($C67)="C",D67*E67,IF(UPPER($C67)="V",-D67*I67,0)))</f>
        <v/>
      </c>
    </row>
    <row r="68">
      <c r="A68" s="6" t="n"/>
      <c r="B68" s="7" t="n"/>
      <c r="C68" s="7" t="n"/>
      <c r="D68" s="8" t="n"/>
      <c r="E68" s="9" t="n"/>
      <c r="F68" s="10">
        <f>IF(OR($B68="",D68="",E68=""),"",D68*E68)</f>
        <v/>
      </c>
      <c r="G68" s="11">
        <f>IF($B68="","",SUMIFS($O$1:O67,$B$1:B67,$B68))</f>
        <v/>
      </c>
      <c r="H68" s="10">
        <f>IF($B68="","",SUMIFS($P$1:P67,$B$1:B67,$B68))</f>
        <v/>
      </c>
      <c r="I68" s="10">
        <f>IF($B68="","",IF(G68&lt;=0,0,H68/G68))</f>
        <v/>
      </c>
      <c r="J68" s="11">
        <f>IF($B68="","",G68+O68)</f>
        <v/>
      </c>
      <c r="K68" s="10">
        <f>IF($B68="","",IF(J68&lt;=0,0,(H68+P68)/J68))</f>
        <v/>
      </c>
      <c r="L68" s="10">
        <f>IF(OR($B68="",UPPER($C68)&lt;&gt;"V"),"",D68*(E68-I68))</f>
        <v/>
      </c>
      <c r="M68" s="12">
        <f>IF(A68="","",YEAR(A68)*100+MONTH(A68))</f>
        <v/>
      </c>
      <c r="N68" s="12">
        <f>IF($B68="","",IF(AND(UPPER($C68)="V",D68&gt;G68),"Venda maior que a posição",IF(AND(UPPER($C68)&lt;&gt;"C",UPPER($C68)&lt;&gt;"V"),"Use C ou V","")))</f>
        <v/>
      </c>
      <c r="O68" s="11">
        <f>IF($B68="","",IF(UPPER($C68)="C",D68,IF(UPPER($C68)="V",-D68,0)))</f>
        <v/>
      </c>
      <c r="P68" s="10">
        <f>IF($B68="","",IF(UPPER($C68)="C",D68*E68,IF(UPPER($C68)="V",-D68*I68,0)))</f>
        <v/>
      </c>
    </row>
    <row r="69">
      <c r="A69" s="6" t="n"/>
      <c r="B69" s="7" t="n"/>
      <c r="C69" s="7" t="n"/>
      <c r="D69" s="8" t="n"/>
      <c r="E69" s="9" t="n"/>
      <c r="F69" s="10">
        <f>IF(OR($B69="",D69="",E69=""),"",D69*E69)</f>
        <v/>
      </c>
      <c r="G69" s="11">
        <f>IF($B69="","",SUMIFS($O$1:O68,$B$1:B68,$B69))</f>
        <v/>
      </c>
      <c r="H69" s="10">
        <f>IF($B69="","",SUMIFS($P$1:P68,$B$1:B68,$B69))</f>
        <v/>
      </c>
      <c r="I69" s="10">
        <f>IF($B69="","",IF(G69&lt;=0,0,H69/G69))</f>
        <v/>
      </c>
      <c r="J69" s="11">
        <f>IF($B69="","",G69+O69)</f>
        <v/>
      </c>
      <c r="K69" s="10">
        <f>IF($B69="","",IF(J69&lt;=0,0,(H69+P69)/J69))</f>
        <v/>
      </c>
      <c r="L69" s="10">
        <f>IF(OR($B69="",UPPER($C69)&lt;&gt;"V"),"",D69*(E69-I69))</f>
        <v/>
      </c>
      <c r="M69" s="12">
        <f>IF(A69="","",YEAR(A69)*100+MONTH(A69))</f>
        <v/>
      </c>
      <c r="N69" s="12">
        <f>IF($B69="","",IF(AND(UPPER($C69)="V",D69&gt;G69),"Venda maior que a posição",IF(AND(UPPER($C69)&lt;&gt;"C",UPPER($C69)&lt;&gt;"V"),"Use C ou V","")))</f>
        <v/>
      </c>
      <c r="O69" s="11">
        <f>IF($B69="","",IF(UPPER($C69)="C",D69,IF(UPPER($C69)="V",-D69,0)))</f>
        <v/>
      </c>
      <c r="P69" s="10">
        <f>IF($B69="","",IF(UPPER($C69)="C",D69*E69,IF(UPPER($C69)="V",-D69*I69,0)))</f>
        <v/>
      </c>
    </row>
    <row r="70">
      <c r="A70" s="6" t="n"/>
      <c r="B70" s="7" t="n"/>
      <c r="C70" s="7" t="n"/>
      <c r="D70" s="8" t="n"/>
      <c r="E70" s="9" t="n"/>
      <c r="F70" s="10">
        <f>IF(OR($B70="",D70="",E70=""),"",D70*E70)</f>
        <v/>
      </c>
      <c r="G70" s="11">
        <f>IF($B70="","",SUMIFS($O$1:O69,$B$1:B69,$B70))</f>
        <v/>
      </c>
      <c r="H70" s="10">
        <f>IF($B70="","",SUMIFS($P$1:P69,$B$1:B69,$B70))</f>
        <v/>
      </c>
      <c r="I70" s="10">
        <f>IF($B70="","",IF(G70&lt;=0,0,H70/G70))</f>
        <v/>
      </c>
      <c r="J70" s="11">
        <f>IF($B70="","",G70+O70)</f>
        <v/>
      </c>
      <c r="K70" s="10">
        <f>IF($B70="","",IF(J70&lt;=0,0,(H70+P70)/J70))</f>
        <v/>
      </c>
      <c r="L70" s="10">
        <f>IF(OR($B70="",UPPER($C70)&lt;&gt;"V"),"",D70*(E70-I70))</f>
        <v/>
      </c>
      <c r="M70" s="12">
        <f>IF(A70="","",YEAR(A70)*100+MONTH(A70))</f>
        <v/>
      </c>
      <c r="N70" s="12">
        <f>IF($B70="","",IF(AND(UPPER($C70)="V",D70&gt;G70),"Venda maior que a posição",IF(AND(UPPER($C70)&lt;&gt;"C",UPPER($C70)&lt;&gt;"V"),"Use C ou V","")))</f>
        <v/>
      </c>
      <c r="O70" s="11">
        <f>IF($B70="","",IF(UPPER($C70)="C",D70,IF(UPPER($C70)="V",-D70,0)))</f>
        <v/>
      </c>
      <c r="P70" s="10">
        <f>IF($B70="","",IF(UPPER($C70)="C",D70*E70,IF(UPPER($C70)="V",-D70*I70,0)))</f>
        <v/>
      </c>
    </row>
    <row r="71">
      <c r="A71" s="6" t="n"/>
      <c r="B71" s="7" t="n"/>
      <c r="C71" s="7" t="n"/>
      <c r="D71" s="8" t="n"/>
      <c r="E71" s="9" t="n"/>
      <c r="F71" s="10">
        <f>IF(OR($B71="",D71="",E71=""),"",D71*E71)</f>
        <v/>
      </c>
      <c r="G71" s="11">
        <f>IF($B71="","",SUMIFS($O$1:O70,$B$1:B70,$B71))</f>
        <v/>
      </c>
      <c r="H71" s="10">
        <f>IF($B71="","",SUMIFS($P$1:P70,$B$1:B70,$B71))</f>
        <v/>
      </c>
      <c r="I71" s="10">
        <f>IF($B71="","",IF(G71&lt;=0,0,H71/G71))</f>
        <v/>
      </c>
      <c r="J71" s="11">
        <f>IF($B71="","",G71+O71)</f>
        <v/>
      </c>
      <c r="K71" s="10">
        <f>IF($B71="","",IF(J71&lt;=0,0,(H71+P71)/J71))</f>
        <v/>
      </c>
      <c r="L71" s="10">
        <f>IF(OR($B71="",UPPER($C71)&lt;&gt;"V"),"",D71*(E71-I71))</f>
        <v/>
      </c>
      <c r="M71" s="12">
        <f>IF(A71="","",YEAR(A71)*100+MONTH(A71))</f>
        <v/>
      </c>
      <c r="N71" s="12">
        <f>IF($B71="","",IF(AND(UPPER($C71)="V",D71&gt;G71),"Venda maior que a posição",IF(AND(UPPER($C71)&lt;&gt;"C",UPPER($C71)&lt;&gt;"V"),"Use C ou V","")))</f>
        <v/>
      </c>
      <c r="O71" s="11">
        <f>IF($B71="","",IF(UPPER($C71)="C",D71,IF(UPPER($C71)="V",-D71,0)))</f>
        <v/>
      </c>
      <c r="P71" s="10">
        <f>IF($B71="","",IF(UPPER($C71)="C",D71*E71,IF(UPPER($C71)="V",-D71*I71,0)))</f>
        <v/>
      </c>
    </row>
    <row r="72">
      <c r="A72" s="6" t="n"/>
      <c r="B72" s="7" t="n"/>
      <c r="C72" s="7" t="n"/>
      <c r="D72" s="8" t="n"/>
      <c r="E72" s="9" t="n"/>
      <c r="F72" s="10">
        <f>IF(OR($B72="",D72="",E72=""),"",D72*E72)</f>
        <v/>
      </c>
      <c r="G72" s="11">
        <f>IF($B72="","",SUMIFS($O$1:O71,$B$1:B71,$B72))</f>
        <v/>
      </c>
      <c r="H72" s="10">
        <f>IF($B72="","",SUMIFS($P$1:P71,$B$1:B71,$B72))</f>
        <v/>
      </c>
      <c r="I72" s="10">
        <f>IF($B72="","",IF(G72&lt;=0,0,H72/G72))</f>
        <v/>
      </c>
      <c r="J72" s="11">
        <f>IF($B72="","",G72+O72)</f>
        <v/>
      </c>
      <c r="K72" s="10">
        <f>IF($B72="","",IF(J72&lt;=0,0,(H72+P72)/J72))</f>
        <v/>
      </c>
      <c r="L72" s="10">
        <f>IF(OR($B72="",UPPER($C72)&lt;&gt;"V"),"",D72*(E72-I72))</f>
        <v/>
      </c>
      <c r="M72" s="12">
        <f>IF(A72="","",YEAR(A72)*100+MONTH(A72))</f>
        <v/>
      </c>
      <c r="N72" s="12">
        <f>IF($B72="","",IF(AND(UPPER($C72)="V",D72&gt;G72),"Venda maior que a posição",IF(AND(UPPER($C72)&lt;&gt;"C",UPPER($C72)&lt;&gt;"V"),"Use C ou V","")))</f>
        <v/>
      </c>
      <c r="O72" s="11">
        <f>IF($B72="","",IF(UPPER($C72)="C",D72,IF(UPPER($C72)="V",-D72,0)))</f>
        <v/>
      </c>
      <c r="P72" s="10">
        <f>IF($B72="","",IF(UPPER($C72)="C",D72*E72,IF(UPPER($C72)="V",-D72*I72,0)))</f>
        <v/>
      </c>
    </row>
    <row r="73">
      <c r="A73" s="6" t="n"/>
      <c r="B73" s="7" t="n"/>
      <c r="C73" s="7" t="n"/>
      <c r="D73" s="8" t="n"/>
      <c r="E73" s="9" t="n"/>
      <c r="F73" s="10">
        <f>IF(OR($B73="",D73="",E73=""),"",D73*E73)</f>
        <v/>
      </c>
      <c r="G73" s="11">
        <f>IF($B73="","",SUMIFS($O$1:O72,$B$1:B72,$B73))</f>
        <v/>
      </c>
      <c r="H73" s="10">
        <f>IF($B73="","",SUMIFS($P$1:P72,$B$1:B72,$B73))</f>
        <v/>
      </c>
      <c r="I73" s="10">
        <f>IF($B73="","",IF(G73&lt;=0,0,H73/G73))</f>
        <v/>
      </c>
      <c r="J73" s="11">
        <f>IF($B73="","",G73+O73)</f>
        <v/>
      </c>
      <c r="K73" s="10">
        <f>IF($B73="","",IF(J73&lt;=0,0,(H73+P73)/J73))</f>
        <v/>
      </c>
      <c r="L73" s="10">
        <f>IF(OR($B73="",UPPER($C73)&lt;&gt;"V"),"",D73*(E73-I73))</f>
        <v/>
      </c>
      <c r="M73" s="12">
        <f>IF(A73="","",YEAR(A73)*100+MONTH(A73))</f>
        <v/>
      </c>
      <c r="N73" s="12">
        <f>IF($B73="","",IF(AND(UPPER($C73)="V",D73&gt;G73),"Venda maior que a posição",IF(AND(UPPER($C73)&lt;&gt;"C",UPPER($C73)&lt;&gt;"V"),"Use C ou V","")))</f>
        <v/>
      </c>
      <c r="O73" s="11">
        <f>IF($B73="","",IF(UPPER($C73)="C",D73,IF(UPPER($C73)="V",-D73,0)))</f>
        <v/>
      </c>
      <c r="P73" s="10">
        <f>IF($B73="","",IF(UPPER($C73)="C",D73*E73,IF(UPPER($C73)="V",-D73*I73,0)))</f>
        <v/>
      </c>
    </row>
    <row r="74">
      <c r="A74" s="6" t="n"/>
      <c r="B74" s="7" t="n"/>
      <c r="C74" s="7" t="n"/>
      <c r="D74" s="8" t="n"/>
      <c r="E74" s="9" t="n"/>
      <c r="F74" s="10">
        <f>IF(OR($B74="",D74="",E74=""),"",D74*E74)</f>
        <v/>
      </c>
      <c r="G74" s="11">
        <f>IF($B74="","",SUMIFS($O$1:O73,$B$1:B73,$B74))</f>
        <v/>
      </c>
      <c r="H74" s="10">
        <f>IF($B74="","",SUMIFS($P$1:P73,$B$1:B73,$B74))</f>
        <v/>
      </c>
      <c r="I74" s="10">
        <f>IF($B74="","",IF(G74&lt;=0,0,H74/G74))</f>
        <v/>
      </c>
      <c r="J74" s="11">
        <f>IF($B74="","",G74+O74)</f>
        <v/>
      </c>
      <c r="K74" s="10">
        <f>IF($B74="","",IF(J74&lt;=0,0,(H74+P74)/J74))</f>
        <v/>
      </c>
      <c r="L74" s="10">
        <f>IF(OR($B74="",UPPER($C74)&lt;&gt;"V"),"",D74*(E74-I74))</f>
        <v/>
      </c>
      <c r="M74" s="12">
        <f>IF(A74="","",YEAR(A74)*100+MONTH(A74))</f>
        <v/>
      </c>
      <c r="N74" s="12">
        <f>IF($B74="","",IF(AND(UPPER($C74)="V",D74&gt;G74),"Venda maior que a posição",IF(AND(UPPER($C74)&lt;&gt;"C",UPPER($C74)&lt;&gt;"V"),"Use C ou V","")))</f>
        <v/>
      </c>
      <c r="O74" s="11">
        <f>IF($B74="","",IF(UPPER($C74)="C",D74,IF(UPPER($C74)="V",-D74,0)))</f>
        <v/>
      </c>
      <c r="P74" s="10">
        <f>IF($B74="","",IF(UPPER($C74)="C",D74*E74,IF(UPPER($C74)="V",-D74*I74,0)))</f>
        <v/>
      </c>
    </row>
    <row r="75">
      <c r="A75" s="6" t="n"/>
      <c r="B75" s="7" t="n"/>
      <c r="C75" s="7" t="n"/>
      <c r="D75" s="8" t="n"/>
      <c r="E75" s="9" t="n"/>
      <c r="F75" s="10">
        <f>IF(OR($B75="",D75="",E75=""),"",D75*E75)</f>
        <v/>
      </c>
      <c r="G75" s="11">
        <f>IF($B75="","",SUMIFS($O$1:O74,$B$1:B74,$B75))</f>
        <v/>
      </c>
      <c r="H75" s="10">
        <f>IF($B75="","",SUMIFS($P$1:P74,$B$1:B74,$B75))</f>
        <v/>
      </c>
      <c r="I75" s="10">
        <f>IF($B75="","",IF(G75&lt;=0,0,H75/G75))</f>
        <v/>
      </c>
      <c r="J75" s="11">
        <f>IF($B75="","",G75+O75)</f>
        <v/>
      </c>
      <c r="K75" s="10">
        <f>IF($B75="","",IF(J75&lt;=0,0,(H75+P75)/J75))</f>
        <v/>
      </c>
      <c r="L75" s="10">
        <f>IF(OR($B75="",UPPER($C75)&lt;&gt;"V"),"",D75*(E75-I75))</f>
        <v/>
      </c>
      <c r="M75" s="12">
        <f>IF(A75="","",YEAR(A75)*100+MONTH(A75))</f>
        <v/>
      </c>
      <c r="N75" s="12">
        <f>IF($B75="","",IF(AND(UPPER($C75)="V",D75&gt;G75),"Venda maior que a posição",IF(AND(UPPER($C75)&lt;&gt;"C",UPPER($C75)&lt;&gt;"V"),"Use C ou V","")))</f>
        <v/>
      </c>
      <c r="O75" s="11">
        <f>IF($B75="","",IF(UPPER($C75)="C",D75,IF(UPPER($C75)="V",-D75,0)))</f>
        <v/>
      </c>
      <c r="P75" s="10">
        <f>IF($B75="","",IF(UPPER($C75)="C",D75*E75,IF(UPPER($C75)="V",-D75*I75,0)))</f>
        <v/>
      </c>
    </row>
    <row r="76">
      <c r="A76" s="6" t="n"/>
      <c r="B76" s="7" t="n"/>
      <c r="C76" s="7" t="n"/>
      <c r="D76" s="8" t="n"/>
      <c r="E76" s="9" t="n"/>
      <c r="F76" s="10">
        <f>IF(OR($B76="",D76="",E76=""),"",D76*E76)</f>
        <v/>
      </c>
      <c r="G76" s="11">
        <f>IF($B76="","",SUMIFS($O$1:O75,$B$1:B75,$B76))</f>
        <v/>
      </c>
      <c r="H76" s="10">
        <f>IF($B76="","",SUMIFS($P$1:P75,$B$1:B75,$B76))</f>
        <v/>
      </c>
      <c r="I76" s="10">
        <f>IF($B76="","",IF(G76&lt;=0,0,H76/G76))</f>
        <v/>
      </c>
      <c r="J76" s="11">
        <f>IF($B76="","",G76+O76)</f>
        <v/>
      </c>
      <c r="K76" s="10">
        <f>IF($B76="","",IF(J76&lt;=0,0,(H76+P76)/J76))</f>
        <v/>
      </c>
      <c r="L76" s="10">
        <f>IF(OR($B76="",UPPER($C76)&lt;&gt;"V"),"",D76*(E76-I76))</f>
        <v/>
      </c>
      <c r="M76" s="12">
        <f>IF(A76="","",YEAR(A76)*100+MONTH(A76))</f>
        <v/>
      </c>
      <c r="N76" s="12">
        <f>IF($B76="","",IF(AND(UPPER($C76)="V",D76&gt;G76),"Venda maior que a posição",IF(AND(UPPER($C76)&lt;&gt;"C",UPPER($C76)&lt;&gt;"V"),"Use C ou V","")))</f>
        <v/>
      </c>
      <c r="O76" s="11">
        <f>IF($B76="","",IF(UPPER($C76)="C",D76,IF(UPPER($C76)="V",-D76,0)))</f>
        <v/>
      </c>
      <c r="P76" s="10">
        <f>IF($B76="","",IF(UPPER($C76)="C",D76*E76,IF(UPPER($C76)="V",-D76*I76,0)))</f>
        <v/>
      </c>
    </row>
    <row r="77">
      <c r="A77" s="6" t="n"/>
      <c r="B77" s="7" t="n"/>
      <c r="C77" s="7" t="n"/>
      <c r="D77" s="8" t="n"/>
      <c r="E77" s="9" t="n"/>
      <c r="F77" s="10">
        <f>IF(OR($B77="",D77="",E77=""),"",D77*E77)</f>
        <v/>
      </c>
      <c r="G77" s="11">
        <f>IF($B77="","",SUMIFS($O$1:O76,$B$1:B76,$B77))</f>
        <v/>
      </c>
      <c r="H77" s="10">
        <f>IF($B77="","",SUMIFS($P$1:P76,$B$1:B76,$B77))</f>
        <v/>
      </c>
      <c r="I77" s="10">
        <f>IF($B77="","",IF(G77&lt;=0,0,H77/G77))</f>
        <v/>
      </c>
      <c r="J77" s="11">
        <f>IF($B77="","",G77+O77)</f>
        <v/>
      </c>
      <c r="K77" s="10">
        <f>IF($B77="","",IF(J77&lt;=0,0,(H77+P77)/J77))</f>
        <v/>
      </c>
      <c r="L77" s="10">
        <f>IF(OR($B77="",UPPER($C77)&lt;&gt;"V"),"",D77*(E77-I77))</f>
        <v/>
      </c>
      <c r="M77" s="12">
        <f>IF(A77="","",YEAR(A77)*100+MONTH(A77))</f>
        <v/>
      </c>
      <c r="N77" s="12">
        <f>IF($B77="","",IF(AND(UPPER($C77)="V",D77&gt;G77),"Venda maior que a posição",IF(AND(UPPER($C77)&lt;&gt;"C",UPPER($C77)&lt;&gt;"V"),"Use C ou V","")))</f>
        <v/>
      </c>
      <c r="O77" s="11">
        <f>IF($B77="","",IF(UPPER($C77)="C",D77,IF(UPPER($C77)="V",-D77,0)))</f>
        <v/>
      </c>
      <c r="P77" s="10">
        <f>IF($B77="","",IF(UPPER($C77)="C",D77*E77,IF(UPPER($C77)="V",-D77*I77,0)))</f>
        <v/>
      </c>
    </row>
    <row r="78">
      <c r="A78" s="6" t="n"/>
      <c r="B78" s="7" t="n"/>
      <c r="C78" s="7" t="n"/>
      <c r="D78" s="8" t="n"/>
      <c r="E78" s="9" t="n"/>
      <c r="F78" s="10">
        <f>IF(OR($B78="",D78="",E78=""),"",D78*E78)</f>
        <v/>
      </c>
      <c r="G78" s="11">
        <f>IF($B78="","",SUMIFS($O$1:O77,$B$1:B77,$B78))</f>
        <v/>
      </c>
      <c r="H78" s="10">
        <f>IF($B78="","",SUMIFS($P$1:P77,$B$1:B77,$B78))</f>
        <v/>
      </c>
      <c r="I78" s="10">
        <f>IF($B78="","",IF(G78&lt;=0,0,H78/G78))</f>
        <v/>
      </c>
      <c r="J78" s="11">
        <f>IF($B78="","",G78+O78)</f>
        <v/>
      </c>
      <c r="K78" s="10">
        <f>IF($B78="","",IF(J78&lt;=0,0,(H78+P78)/J78))</f>
        <v/>
      </c>
      <c r="L78" s="10">
        <f>IF(OR($B78="",UPPER($C78)&lt;&gt;"V"),"",D78*(E78-I78))</f>
        <v/>
      </c>
      <c r="M78" s="12">
        <f>IF(A78="","",YEAR(A78)*100+MONTH(A78))</f>
        <v/>
      </c>
      <c r="N78" s="12">
        <f>IF($B78="","",IF(AND(UPPER($C78)="V",D78&gt;G78),"Venda maior que a posição",IF(AND(UPPER($C78)&lt;&gt;"C",UPPER($C78)&lt;&gt;"V"),"Use C ou V","")))</f>
        <v/>
      </c>
      <c r="O78" s="11">
        <f>IF($B78="","",IF(UPPER($C78)="C",D78,IF(UPPER($C78)="V",-D78,0)))</f>
        <v/>
      </c>
      <c r="P78" s="10">
        <f>IF($B78="","",IF(UPPER($C78)="C",D78*E78,IF(UPPER($C78)="V",-D78*I78,0)))</f>
        <v/>
      </c>
    </row>
    <row r="79">
      <c r="A79" s="6" t="n"/>
      <c r="B79" s="7" t="n"/>
      <c r="C79" s="7" t="n"/>
      <c r="D79" s="8" t="n"/>
      <c r="E79" s="9" t="n"/>
      <c r="F79" s="10">
        <f>IF(OR($B79="",D79="",E79=""),"",D79*E79)</f>
        <v/>
      </c>
      <c r="G79" s="11">
        <f>IF($B79="","",SUMIFS($O$1:O78,$B$1:B78,$B79))</f>
        <v/>
      </c>
      <c r="H79" s="10">
        <f>IF($B79="","",SUMIFS($P$1:P78,$B$1:B78,$B79))</f>
        <v/>
      </c>
      <c r="I79" s="10">
        <f>IF($B79="","",IF(G79&lt;=0,0,H79/G79))</f>
        <v/>
      </c>
      <c r="J79" s="11">
        <f>IF($B79="","",G79+O79)</f>
        <v/>
      </c>
      <c r="K79" s="10">
        <f>IF($B79="","",IF(J79&lt;=0,0,(H79+P79)/J79))</f>
        <v/>
      </c>
      <c r="L79" s="10">
        <f>IF(OR($B79="",UPPER($C79)&lt;&gt;"V"),"",D79*(E79-I79))</f>
        <v/>
      </c>
      <c r="M79" s="12">
        <f>IF(A79="","",YEAR(A79)*100+MONTH(A79))</f>
        <v/>
      </c>
      <c r="N79" s="12">
        <f>IF($B79="","",IF(AND(UPPER($C79)="V",D79&gt;G79),"Venda maior que a posição",IF(AND(UPPER($C79)&lt;&gt;"C",UPPER($C79)&lt;&gt;"V"),"Use C ou V","")))</f>
        <v/>
      </c>
      <c r="O79" s="11">
        <f>IF($B79="","",IF(UPPER($C79)="C",D79,IF(UPPER($C79)="V",-D79,0)))</f>
        <v/>
      </c>
      <c r="P79" s="10">
        <f>IF($B79="","",IF(UPPER($C79)="C",D79*E79,IF(UPPER($C79)="V",-D79*I79,0)))</f>
        <v/>
      </c>
    </row>
    <row r="80">
      <c r="A80" s="6" t="n"/>
      <c r="B80" s="7" t="n"/>
      <c r="C80" s="7" t="n"/>
      <c r="D80" s="8" t="n"/>
      <c r="E80" s="9" t="n"/>
      <c r="F80" s="10">
        <f>IF(OR($B80="",D80="",E80=""),"",D80*E80)</f>
        <v/>
      </c>
      <c r="G80" s="11">
        <f>IF($B80="","",SUMIFS($O$1:O79,$B$1:B79,$B80))</f>
        <v/>
      </c>
      <c r="H80" s="10">
        <f>IF($B80="","",SUMIFS($P$1:P79,$B$1:B79,$B80))</f>
        <v/>
      </c>
      <c r="I80" s="10">
        <f>IF($B80="","",IF(G80&lt;=0,0,H80/G80))</f>
        <v/>
      </c>
      <c r="J80" s="11">
        <f>IF($B80="","",G80+O80)</f>
        <v/>
      </c>
      <c r="K80" s="10">
        <f>IF($B80="","",IF(J80&lt;=0,0,(H80+P80)/J80))</f>
        <v/>
      </c>
      <c r="L80" s="10">
        <f>IF(OR($B80="",UPPER($C80)&lt;&gt;"V"),"",D80*(E80-I80))</f>
        <v/>
      </c>
      <c r="M80" s="12">
        <f>IF(A80="","",YEAR(A80)*100+MONTH(A80))</f>
        <v/>
      </c>
      <c r="N80" s="12">
        <f>IF($B80="","",IF(AND(UPPER($C80)="V",D80&gt;G80),"Venda maior que a posição",IF(AND(UPPER($C80)&lt;&gt;"C",UPPER($C80)&lt;&gt;"V"),"Use C ou V","")))</f>
        <v/>
      </c>
      <c r="O80" s="11">
        <f>IF($B80="","",IF(UPPER($C80)="C",D80,IF(UPPER($C80)="V",-D80,0)))</f>
        <v/>
      </c>
      <c r="P80" s="10">
        <f>IF($B80="","",IF(UPPER($C80)="C",D80*E80,IF(UPPER($C80)="V",-D80*I80,0)))</f>
        <v/>
      </c>
    </row>
    <row r="81">
      <c r="A81" s="6" t="n"/>
      <c r="B81" s="7" t="n"/>
      <c r="C81" s="7" t="n"/>
      <c r="D81" s="8" t="n"/>
      <c r="E81" s="9" t="n"/>
      <c r="F81" s="10">
        <f>IF(OR($B81="",D81="",E81=""),"",D81*E81)</f>
        <v/>
      </c>
      <c r="G81" s="11">
        <f>IF($B81="","",SUMIFS($O$1:O80,$B$1:B80,$B81))</f>
        <v/>
      </c>
      <c r="H81" s="10">
        <f>IF($B81="","",SUMIFS($P$1:P80,$B$1:B80,$B81))</f>
        <v/>
      </c>
      <c r="I81" s="10">
        <f>IF($B81="","",IF(G81&lt;=0,0,H81/G81))</f>
        <v/>
      </c>
      <c r="J81" s="11">
        <f>IF($B81="","",G81+O81)</f>
        <v/>
      </c>
      <c r="K81" s="10">
        <f>IF($B81="","",IF(J81&lt;=0,0,(H81+P81)/J81))</f>
        <v/>
      </c>
      <c r="L81" s="10">
        <f>IF(OR($B81="",UPPER($C81)&lt;&gt;"V"),"",D81*(E81-I81))</f>
        <v/>
      </c>
      <c r="M81" s="12">
        <f>IF(A81="","",YEAR(A81)*100+MONTH(A81))</f>
        <v/>
      </c>
      <c r="N81" s="12">
        <f>IF($B81="","",IF(AND(UPPER($C81)="V",D81&gt;G81),"Venda maior que a posição",IF(AND(UPPER($C81)&lt;&gt;"C",UPPER($C81)&lt;&gt;"V"),"Use C ou V","")))</f>
        <v/>
      </c>
      <c r="O81" s="11">
        <f>IF($B81="","",IF(UPPER($C81)="C",D81,IF(UPPER($C81)="V",-D81,0)))</f>
        <v/>
      </c>
      <c r="P81" s="10">
        <f>IF($B81="","",IF(UPPER($C81)="C",D81*E81,IF(UPPER($C81)="V",-D81*I81,0)))</f>
        <v/>
      </c>
    </row>
    <row r="82">
      <c r="A82" s="6" t="n"/>
      <c r="B82" s="7" t="n"/>
      <c r="C82" s="7" t="n"/>
      <c r="D82" s="8" t="n"/>
      <c r="E82" s="9" t="n"/>
      <c r="F82" s="10">
        <f>IF(OR($B82="",D82="",E82=""),"",D82*E82)</f>
        <v/>
      </c>
      <c r="G82" s="11">
        <f>IF($B82="","",SUMIFS($O$1:O81,$B$1:B81,$B82))</f>
        <v/>
      </c>
      <c r="H82" s="10">
        <f>IF($B82="","",SUMIFS($P$1:P81,$B$1:B81,$B82))</f>
        <v/>
      </c>
      <c r="I82" s="10">
        <f>IF($B82="","",IF(G82&lt;=0,0,H82/G82))</f>
        <v/>
      </c>
      <c r="J82" s="11">
        <f>IF($B82="","",G82+O82)</f>
        <v/>
      </c>
      <c r="K82" s="10">
        <f>IF($B82="","",IF(J82&lt;=0,0,(H82+P82)/J82))</f>
        <v/>
      </c>
      <c r="L82" s="10">
        <f>IF(OR($B82="",UPPER($C82)&lt;&gt;"V"),"",D82*(E82-I82))</f>
        <v/>
      </c>
      <c r="M82" s="12">
        <f>IF(A82="","",YEAR(A82)*100+MONTH(A82))</f>
        <v/>
      </c>
      <c r="N82" s="12">
        <f>IF($B82="","",IF(AND(UPPER($C82)="V",D82&gt;G82),"Venda maior que a posição",IF(AND(UPPER($C82)&lt;&gt;"C",UPPER($C82)&lt;&gt;"V"),"Use C ou V","")))</f>
        <v/>
      </c>
      <c r="O82" s="11">
        <f>IF($B82="","",IF(UPPER($C82)="C",D82,IF(UPPER($C82)="V",-D82,0)))</f>
        <v/>
      </c>
      <c r="P82" s="10">
        <f>IF($B82="","",IF(UPPER($C82)="C",D82*E82,IF(UPPER($C82)="V",-D82*I82,0)))</f>
        <v/>
      </c>
    </row>
    <row r="83">
      <c r="A83" s="6" t="n"/>
      <c r="B83" s="7" t="n"/>
      <c r="C83" s="7" t="n"/>
      <c r="D83" s="8" t="n"/>
      <c r="E83" s="9" t="n"/>
      <c r="F83" s="10">
        <f>IF(OR($B83="",D83="",E83=""),"",D83*E83)</f>
        <v/>
      </c>
      <c r="G83" s="11">
        <f>IF($B83="","",SUMIFS($O$1:O82,$B$1:B82,$B83))</f>
        <v/>
      </c>
      <c r="H83" s="10">
        <f>IF($B83="","",SUMIFS($P$1:P82,$B$1:B82,$B83))</f>
        <v/>
      </c>
      <c r="I83" s="10">
        <f>IF($B83="","",IF(G83&lt;=0,0,H83/G83))</f>
        <v/>
      </c>
      <c r="J83" s="11">
        <f>IF($B83="","",G83+O83)</f>
        <v/>
      </c>
      <c r="K83" s="10">
        <f>IF($B83="","",IF(J83&lt;=0,0,(H83+P83)/J83))</f>
        <v/>
      </c>
      <c r="L83" s="10">
        <f>IF(OR($B83="",UPPER($C83)&lt;&gt;"V"),"",D83*(E83-I83))</f>
        <v/>
      </c>
      <c r="M83" s="12">
        <f>IF(A83="","",YEAR(A83)*100+MONTH(A83))</f>
        <v/>
      </c>
      <c r="N83" s="12">
        <f>IF($B83="","",IF(AND(UPPER($C83)="V",D83&gt;G83),"Venda maior que a posição",IF(AND(UPPER($C83)&lt;&gt;"C",UPPER($C83)&lt;&gt;"V"),"Use C ou V","")))</f>
        <v/>
      </c>
      <c r="O83" s="11">
        <f>IF($B83="","",IF(UPPER($C83)="C",D83,IF(UPPER($C83)="V",-D83,0)))</f>
        <v/>
      </c>
      <c r="P83" s="10">
        <f>IF($B83="","",IF(UPPER($C83)="C",D83*E83,IF(UPPER($C83)="V",-D83*I83,0)))</f>
        <v/>
      </c>
    </row>
    <row r="84">
      <c r="A84" s="6" t="n"/>
      <c r="B84" s="7" t="n"/>
      <c r="C84" s="7" t="n"/>
      <c r="D84" s="8" t="n"/>
      <c r="E84" s="9" t="n"/>
      <c r="F84" s="10">
        <f>IF(OR($B84="",D84="",E84=""),"",D84*E84)</f>
        <v/>
      </c>
      <c r="G84" s="11">
        <f>IF($B84="","",SUMIFS($O$1:O83,$B$1:B83,$B84))</f>
        <v/>
      </c>
      <c r="H84" s="10">
        <f>IF($B84="","",SUMIFS($P$1:P83,$B$1:B83,$B84))</f>
        <v/>
      </c>
      <c r="I84" s="10">
        <f>IF($B84="","",IF(G84&lt;=0,0,H84/G84))</f>
        <v/>
      </c>
      <c r="J84" s="11">
        <f>IF($B84="","",G84+O84)</f>
        <v/>
      </c>
      <c r="K84" s="10">
        <f>IF($B84="","",IF(J84&lt;=0,0,(H84+P84)/J84))</f>
        <v/>
      </c>
      <c r="L84" s="10">
        <f>IF(OR($B84="",UPPER($C84)&lt;&gt;"V"),"",D84*(E84-I84))</f>
        <v/>
      </c>
      <c r="M84" s="12">
        <f>IF(A84="","",YEAR(A84)*100+MONTH(A84))</f>
        <v/>
      </c>
      <c r="N84" s="12">
        <f>IF($B84="","",IF(AND(UPPER($C84)="V",D84&gt;G84),"Venda maior que a posição",IF(AND(UPPER($C84)&lt;&gt;"C",UPPER($C84)&lt;&gt;"V"),"Use C ou V","")))</f>
        <v/>
      </c>
      <c r="O84" s="11">
        <f>IF($B84="","",IF(UPPER($C84)="C",D84,IF(UPPER($C84)="V",-D84,0)))</f>
        <v/>
      </c>
      <c r="P84" s="10">
        <f>IF($B84="","",IF(UPPER($C84)="C",D84*E84,IF(UPPER($C84)="V",-D84*I84,0)))</f>
        <v/>
      </c>
    </row>
    <row r="85">
      <c r="A85" s="6" t="n"/>
      <c r="B85" s="7" t="n"/>
      <c r="C85" s="7" t="n"/>
      <c r="D85" s="8" t="n"/>
      <c r="E85" s="9" t="n"/>
      <c r="F85" s="10">
        <f>IF(OR($B85="",D85="",E85=""),"",D85*E85)</f>
        <v/>
      </c>
      <c r="G85" s="11">
        <f>IF($B85="","",SUMIFS($O$1:O84,$B$1:B84,$B85))</f>
        <v/>
      </c>
      <c r="H85" s="10">
        <f>IF($B85="","",SUMIFS($P$1:P84,$B$1:B84,$B85))</f>
        <v/>
      </c>
      <c r="I85" s="10">
        <f>IF($B85="","",IF(G85&lt;=0,0,H85/G85))</f>
        <v/>
      </c>
      <c r="J85" s="11">
        <f>IF($B85="","",G85+O85)</f>
        <v/>
      </c>
      <c r="K85" s="10">
        <f>IF($B85="","",IF(J85&lt;=0,0,(H85+P85)/J85))</f>
        <v/>
      </c>
      <c r="L85" s="10">
        <f>IF(OR($B85="",UPPER($C85)&lt;&gt;"V"),"",D85*(E85-I85))</f>
        <v/>
      </c>
      <c r="M85" s="12">
        <f>IF(A85="","",YEAR(A85)*100+MONTH(A85))</f>
        <v/>
      </c>
      <c r="N85" s="12">
        <f>IF($B85="","",IF(AND(UPPER($C85)="V",D85&gt;G85),"Venda maior que a posição",IF(AND(UPPER($C85)&lt;&gt;"C",UPPER($C85)&lt;&gt;"V"),"Use C ou V","")))</f>
        <v/>
      </c>
      <c r="O85" s="11">
        <f>IF($B85="","",IF(UPPER($C85)="C",D85,IF(UPPER($C85)="V",-D85,0)))</f>
        <v/>
      </c>
      <c r="P85" s="10">
        <f>IF($B85="","",IF(UPPER($C85)="C",D85*E85,IF(UPPER($C85)="V",-D85*I85,0)))</f>
        <v/>
      </c>
    </row>
    <row r="86">
      <c r="A86" s="6" t="n"/>
      <c r="B86" s="7" t="n"/>
      <c r="C86" s="7" t="n"/>
      <c r="D86" s="8" t="n"/>
      <c r="E86" s="9" t="n"/>
      <c r="F86" s="10">
        <f>IF(OR($B86="",D86="",E86=""),"",D86*E86)</f>
        <v/>
      </c>
      <c r="G86" s="11">
        <f>IF($B86="","",SUMIFS($O$1:O85,$B$1:B85,$B86))</f>
        <v/>
      </c>
      <c r="H86" s="10">
        <f>IF($B86="","",SUMIFS($P$1:P85,$B$1:B85,$B86))</f>
        <v/>
      </c>
      <c r="I86" s="10">
        <f>IF($B86="","",IF(G86&lt;=0,0,H86/G86))</f>
        <v/>
      </c>
      <c r="J86" s="11">
        <f>IF($B86="","",G86+O86)</f>
        <v/>
      </c>
      <c r="K86" s="10">
        <f>IF($B86="","",IF(J86&lt;=0,0,(H86+P86)/J86))</f>
        <v/>
      </c>
      <c r="L86" s="10">
        <f>IF(OR($B86="",UPPER($C86)&lt;&gt;"V"),"",D86*(E86-I86))</f>
        <v/>
      </c>
      <c r="M86" s="12">
        <f>IF(A86="","",YEAR(A86)*100+MONTH(A86))</f>
        <v/>
      </c>
      <c r="N86" s="12">
        <f>IF($B86="","",IF(AND(UPPER($C86)="V",D86&gt;G86),"Venda maior que a posição",IF(AND(UPPER($C86)&lt;&gt;"C",UPPER($C86)&lt;&gt;"V"),"Use C ou V","")))</f>
        <v/>
      </c>
      <c r="O86" s="11">
        <f>IF($B86="","",IF(UPPER($C86)="C",D86,IF(UPPER($C86)="V",-D86,0)))</f>
        <v/>
      </c>
      <c r="P86" s="10">
        <f>IF($B86="","",IF(UPPER($C86)="C",D86*E86,IF(UPPER($C86)="V",-D86*I86,0)))</f>
        <v/>
      </c>
    </row>
    <row r="87">
      <c r="A87" s="6" t="n"/>
      <c r="B87" s="7" t="n"/>
      <c r="C87" s="7" t="n"/>
      <c r="D87" s="8" t="n"/>
      <c r="E87" s="9" t="n"/>
      <c r="F87" s="10">
        <f>IF(OR($B87="",D87="",E87=""),"",D87*E87)</f>
        <v/>
      </c>
      <c r="G87" s="11">
        <f>IF($B87="","",SUMIFS($O$1:O86,$B$1:B86,$B87))</f>
        <v/>
      </c>
      <c r="H87" s="10">
        <f>IF($B87="","",SUMIFS($P$1:P86,$B$1:B86,$B87))</f>
        <v/>
      </c>
      <c r="I87" s="10">
        <f>IF($B87="","",IF(G87&lt;=0,0,H87/G87))</f>
        <v/>
      </c>
      <c r="J87" s="11">
        <f>IF($B87="","",G87+O87)</f>
        <v/>
      </c>
      <c r="K87" s="10">
        <f>IF($B87="","",IF(J87&lt;=0,0,(H87+P87)/J87))</f>
        <v/>
      </c>
      <c r="L87" s="10">
        <f>IF(OR($B87="",UPPER($C87)&lt;&gt;"V"),"",D87*(E87-I87))</f>
        <v/>
      </c>
      <c r="M87" s="12">
        <f>IF(A87="","",YEAR(A87)*100+MONTH(A87))</f>
        <v/>
      </c>
      <c r="N87" s="12">
        <f>IF($B87="","",IF(AND(UPPER($C87)="V",D87&gt;G87),"Venda maior que a posição",IF(AND(UPPER($C87)&lt;&gt;"C",UPPER($C87)&lt;&gt;"V"),"Use C ou V","")))</f>
        <v/>
      </c>
      <c r="O87" s="11">
        <f>IF($B87="","",IF(UPPER($C87)="C",D87,IF(UPPER($C87)="V",-D87,0)))</f>
        <v/>
      </c>
      <c r="P87" s="10">
        <f>IF($B87="","",IF(UPPER($C87)="C",D87*E87,IF(UPPER($C87)="V",-D87*I87,0)))</f>
        <v/>
      </c>
    </row>
    <row r="88">
      <c r="A88" s="6" t="n"/>
      <c r="B88" s="7" t="n"/>
      <c r="C88" s="7" t="n"/>
      <c r="D88" s="8" t="n"/>
      <c r="E88" s="9" t="n"/>
      <c r="F88" s="10">
        <f>IF(OR($B88="",D88="",E88=""),"",D88*E88)</f>
        <v/>
      </c>
      <c r="G88" s="11">
        <f>IF($B88="","",SUMIFS($O$1:O87,$B$1:B87,$B88))</f>
        <v/>
      </c>
      <c r="H88" s="10">
        <f>IF($B88="","",SUMIFS($P$1:P87,$B$1:B87,$B88))</f>
        <v/>
      </c>
      <c r="I88" s="10">
        <f>IF($B88="","",IF(G88&lt;=0,0,H88/G88))</f>
        <v/>
      </c>
      <c r="J88" s="11">
        <f>IF($B88="","",G88+O88)</f>
        <v/>
      </c>
      <c r="K88" s="10">
        <f>IF($B88="","",IF(J88&lt;=0,0,(H88+P88)/J88))</f>
        <v/>
      </c>
      <c r="L88" s="10">
        <f>IF(OR($B88="",UPPER($C88)&lt;&gt;"V"),"",D88*(E88-I88))</f>
        <v/>
      </c>
      <c r="M88" s="12">
        <f>IF(A88="","",YEAR(A88)*100+MONTH(A88))</f>
        <v/>
      </c>
      <c r="N88" s="12">
        <f>IF($B88="","",IF(AND(UPPER($C88)="V",D88&gt;G88),"Venda maior que a posição",IF(AND(UPPER($C88)&lt;&gt;"C",UPPER($C88)&lt;&gt;"V"),"Use C ou V","")))</f>
        <v/>
      </c>
      <c r="O88" s="11">
        <f>IF($B88="","",IF(UPPER($C88)="C",D88,IF(UPPER($C88)="V",-D88,0)))</f>
        <v/>
      </c>
      <c r="P88" s="10">
        <f>IF($B88="","",IF(UPPER($C88)="C",D88*E88,IF(UPPER($C88)="V",-D88*I88,0)))</f>
        <v/>
      </c>
    </row>
    <row r="89">
      <c r="A89" s="6" t="n"/>
      <c r="B89" s="7" t="n"/>
      <c r="C89" s="7" t="n"/>
      <c r="D89" s="8" t="n"/>
      <c r="E89" s="9" t="n"/>
      <c r="F89" s="10">
        <f>IF(OR($B89="",D89="",E89=""),"",D89*E89)</f>
        <v/>
      </c>
      <c r="G89" s="11">
        <f>IF($B89="","",SUMIFS($O$1:O88,$B$1:B88,$B89))</f>
        <v/>
      </c>
      <c r="H89" s="10">
        <f>IF($B89="","",SUMIFS($P$1:P88,$B$1:B88,$B89))</f>
        <v/>
      </c>
      <c r="I89" s="10">
        <f>IF($B89="","",IF(G89&lt;=0,0,H89/G89))</f>
        <v/>
      </c>
      <c r="J89" s="11">
        <f>IF($B89="","",G89+O89)</f>
        <v/>
      </c>
      <c r="K89" s="10">
        <f>IF($B89="","",IF(J89&lt;=0,0,(H89+P89)/J89))</f>
        <v/>
      </c>
      <c r="L89" s="10">
        <f>IF(OR($B89="",UPPER($C89)&lt;&gt;"V"),"",D89*(E89-I89))</f>
        <v/>
      </c>
      <c r="M89" s="12">
        <f>IF(A89="","",YEAR(A89)*100+MONTH(A89))</f>
        <v/>
      </c>
      <c r="N89" s="12">
        <f>IF($B89="","",IF(AND(UPPER($C89)="V",D89&gt;G89),"Venda maior que a posição",IF(AND(UPPER($C89)&lt;&gt;"C",UPPER($C89)&lt;&gt;"V"),"Use C ou V","")))</f>
        <v/>
      </c>
      <c r="O89" s="11">
        <f>IF($B89="","",IF(UPPER($C89)="C",D89,IF(UPPER($C89)="V",-D89,0)))</f>
        <v/>
      </c>
      <c r="P89" s="10">
        <f>IF($B89="","",IF(UPPER($C89)="C",D89*E89,IF(UPPER($C89)="V",-D89*I89,0)))</f>
        <v/>
      </c>
    </row>
    <row r="90">
      <c r="A90" s="6" t="n"/>
      <c r="B90" s="7" t="n"/>
      <c r="C90" s="7" t="n"/>
      <c r="D90" s="8" t="n"/>
      <c r="E90" s="9" t="n"/>
      <c r="F90" s="10">
        <f>IF(OR($B90="",D90="",E90=""),"",D90*E90)</f>
        <v/>
      </c>
      <c r="G90" s="11">
        <f>IF($B90="","",SUMIFS($O$1:O89,$B$1:B89,$B90))</f>
        <v/>
      </c>
      <c r="H90" s="10">
        <f>IF($B90="","",SUMIFS($P$1:P89,$B$1:B89,$B90))</f>
        <v/>
      </c>
      <c r="I90" s="10">
        <f>IF($B90="","",IF(G90&lt;=0,0,H90/G90))</f>
        <v/>
      </c>
      <c r="J90" s="11">
        <f>IF($B90="","",G90+O90)</f>
        <v/>
      </c>
      <c r="K90" s="10">
        <f>IF($B90="","",IF(J90&lt;=0,0,(H90+P90)/J90))</f>
        <v/>
      </c>
      <c r="L90" s="10">
        <f>IF(OR($B90="",UPPER($C90)&lt;&gt;"V"),"",D90*(E90-I90))</f>
        <v/>
      </c>
      <c r="M90" s="12">
        <f>IF(A90="","",YEAR(A90)*100+MONTH(A90))</f>
        <v/>
      </c>
      <c r="N90" s="12">
        <f>IF($B90="","",IF(AND(UPPER($C90)="V",D90&gt;G90),"Venda maior que a posição",IF(AND(UPPER($C90)&lt;&gt;"C",UPPER($C90)&lt;&gt;"V"),"Use C ou V","")))</f>
        <v/>
      </c>
      <c r="O90" s="11">
        <f>IF($B90="","",IF(UPPER($C90)="C",D90,IF(UPPER($C90)="V",-D90,0)))</f>
        <v/>
      </c>
      <c r="P90" s="10">
        <f>IF($B90="","",IF(UPPER($C90)="C",D90*E90,IF(UPPER($C90)="V",-D90*I90,0)))</f>
        <v/>
      </c>
    </row>
    <row r="91">
      <c r="A91" s="6" t="n"/>
      <c r="B91" s="7" t="n"/>
      <c r="C91" s="7" t="n"/>
      <c r="D91" s="8" t="n"/>
      <c r="E91" s="9" t="n"/>
      <c r="F91" s="10">
        <f>IF(OR($B91="",D91="",E91=""),"",D91*E91)</f>
        <v/>
      </c>
      <c r="G91" s="11">
        <f>IF($B91="","",SUMIFS($O$1:O90,$B$1:B90,$B91))</f>
        <v/>
      </c>
      <c r="H91" s="10">
        <f>IF($B91="","",SUMIFS($P$1:P90,$B$1:B90,$B91))</f>
        <v/>
      </c>
      <c r="I91" s="10">
        <f>IF($B91="","",IF(G91&lt;=0,0,H91/G91))</f>
        <v/>
      </c>
      <c r="J91" s="11">
        <f>IF($B91="","",G91+O91)</f>
        <v/>
      </c>
      <c r="K91" s="10">
        <f>IF($B91="","",IF(J91&lt;=0,0,(H91+P91)/J91))</f>
        <v/>
      </c>
      <c r="L91" s="10">
        <f>IF(OR($B91="",UPPER($C91)&lt;&gt;"V"),"",D91*(E91-I91))</f>
        <v/>
      </c>
      <c r="M91" s="12">
        <f>IF(A91="","",YEAR(A91)*100+MONTH(A91))</f>
        <v/>
      </c>
      <c r="N91" s="12">
        <f>IF($B91="","",IF(AND(UPPER($C91)="V",D91&gt;G91),"Venda maior que a posição",IF(AND(UPPER($C91)&lt;&gt;"C",UPPER($C91)&lt;&gt;"V"),"Use C ou V","")))</f>
        <v/>
      </c>
      <c r="O91" s="11">
        <f>IF($B91="","",IF(UPPER($C91)="C",D91,IF(UPPER($C91)="V",-D91,0)))</f>
        <v/>
      </c>
      <c r="P91" s="10">
        <f>IF($B91="","",IF(UPPER($C91)="C",D91*E91,IF(UPPER($C91)="V",-D91*I91,0)))</f>
        <v/>
      </c>
    </row>
    <row r="92">
      <c r="A92" s="6" t="n"/>
      <c r="B92" s="7" t="n"/>
      <c r="C92" s="7" t="n"/>
      <c r="D92" s="8" t="n"/>
      <c r="E92" s="9" t="n"/>
      <c r="F92" s="10">
        <f>IF(OR($B92="",D92="",E92=""),"",D92*E92)</f>
        <v/>
      </c>
      <c r="G92" s="11">
        <f>IF($B92="","",SUMIFS($O$1:O91,$B$1:B91,$B92))</f>
        <v/>
      </c>
      <c r="H92" s="10">
        <f>IF($B92="","",SUMIFS($P$1:P91,$B$1:B91,$B92))</f>
        <v/>
      </c>
      <c r="I92" s="10">
        <f>IF($B92="","",IF(G92&lt;=0,0,H92/G92))</f>
        <v/>
      </c>
      <c r="J92" s="11">
        <f>IF($B92="","",G92+O92)</f>
        <v/>
      </c>
      <c r="K92" s="10">
        <f>IF($B92="","",IF(J92&lt;=0,0,(H92+P92)/J92))</f>
        <v/>
      </c>
      <c r="L92" s="10">
        <f>IF(OR($B92="",UPPER($C92)&lt;&gt;"V"),"",D92*(E92-I92))</f>
        <v/>
      </c>
      <c r="M92" s="12">
        <f>IF(A92="","",YEAR(A92)*100+MONTH(A92))</f>
        <v/>
      </c>
      <c r="N92" s="12">
        <f>IF($B92="","",IF(AND(UPPER($C92)="V",D92&gt;G92),"Venda maior que a posição",IF(AND(UPPER($C92)&lt;&gt;"C",UPPER($C92)&lt;&gt;"V"),"Use C ou V","")))</f>
        <v/>
      </c>
      <c r="O92" s="11">
        <f>IF($B92="","",IF(UPPER($C92)="C",D92,IF(UPPER($C92)="V",-D92,0)))</f>
        <v/>
      </c>
      <c r="P92" s="10">
        <f>IF($B92="","",IF(UPPER($C92)="C",D92*E92,IF(UPPER($C92)="V",-D92*I92,0)))</f>
        <v/>
      </c>
    </row>
    <row r="93">
      <c r="A93" s="6" t="n"/>
      <c r="B93" s="7" t="n"/>
      <c r="C93" s="7" t="n"/>
      <c r="D93" s="8" t="n"/>
      <c r="E93" s="9" t="n"/>
      <c r="F93" s="10">
        <f>IF(OR($B93="",D93="",E93=""),"",D93*E93)</f>
        <v/>
      </c>
      <c r="G93" s="11">
        <f>IF($B93="","",SUMIFS($O$1:O92,$B$1:B92,$B93))</f>
        <v/>
      </c>
      <c r="H93" s="10">
        <f>IF($B93="","",SUMIFS($P$1:P92,$B$1:B92,$B93))</f>
        <v/>
      </c>
      <c r="I93" s="10">
        <f>IF($B93="","",IF(G93&lt;=0,0,H93/G93))</f>
        <v/>
      </c>
      <c r="J93" s="11">
        <f>IF($B93="","",G93+O93)</f>
        <v/>
      </c>
      <c r="K93" s="10">
        <f>IF($B93="","",IF(J93&lt;=0,0,(H93+P93)/J93))</f>
        <v/>
      </c>
      <c r="L93" s="10">
        <f>IF(OR($B93="",UPPER($C93)&lt;&gt;"V"),"",D93*(E93-I93))</f>
        <v/>
      </c>
      <c r="M93" s="12">
        <f>IF(A93="","",YEAR(A93)*100+MONTH(A93))</f>
        <v/>
      </c>
      <c r="N93" s="12">
        <f>IF($B93="","",IF(AND(UPPER($C93)="V",D93&gt;G93),"Venda maior que a posição",IF(AND(UPPER($C93)&lt;&gt;"C",UPPER($C93)&lt;&gt;"V"),"Use C ou V","")))</f>
        <v/>
      </c>
      <c r="O93" s="11">
        <f>IF($B93="","",IF(UPPER($C93)="C",D93,IF(UPPER($C93)="V",-D93,0)))</f>
        <v/>
      </c>
      <c r="P93" s="10">
        <f>IF($B93="","",IF(UPPER($C93)="C",D93*E93,IF(UPPER($C93)="V",-D93*I93,0)))</f>
        <v/>
      </c>
    </row>
    <row r="94">
      <c r="A94" s="6" t="n"/>
      <c r="B94" s="7" t="n"/>
      <c r="C94" s="7" t="n"/>
      <c r="D94" s="8" t="n"/>
      <c r="E94" s="9" t="n"/>
      <c r="F94" s="10">
        <f>IF(OR($B94="",D94="",E94=""),"",D94*E94)</f>
        <v/>
      </c>
      <c r="G94" s="11">
        <f>IF($B94="","",SUMIFS($O$1:O93,$B$1:B93,$B94))</f>
        <v/>
      </c>
      <c r="H94" s="10">
        <f>IF($B94="","",SUMIFS($P$1:P93,$B$1:B93,$B94))</f>
        <v/>
      </c>
      <c r="I94" s="10">
        <f>IF($B94="","",IF(G94&lt;=0,0,H94/G94))</f>
        <v/>
      </c>
      <c r="J94" s="11">
        <f>IF($B94="","",G94+O94)</f>
        <v/>
      </c>
      <c r="K94" s="10">
        <f>IF($B94="","",IF(J94&lt;=0,0,(H94+P94)/J94))</f>
        <v/>
      </c>
      <c r="L94" s="10">
        <f>IF(OR($B94="",UPPER($C94)&lt;&gt;"V"),"",D94*(E94-I94))</f>
        <v/>
      </c>
      <c r="M94" s="12">
        <f>IF(A94="","",YEAR(A94)*100+MONTH(A94))</f>
        <v/>
      </c>
      <c r="N94" s="12">
        <f>IF($B94="","",IF(AND(UPPER($C94)="V",D94&gt;G94),"Venda maior que a posição",IF(AND(UPPER($C94)&lt;&gt;"C",UPPER($C94)&lt;&gt;"V"),"Use C ou V","")))</f>
        <v/>
      </c>
      <c r="O94" s="11">
        <f>IF($B94="","",IF(UPPER($C94)="C",D94,IF(UPPER($C94)="V",-D94,0)))</f>
        <v/>
      </c>
      <c r="P94" s="10">
        <f>IF($B94="","",IF(UPPER($C94)="C",D94*E94,IF(UPPER($C94)="V",-D94*I94,0)))</f>
        <v/>
      </c>
    </row>
    <row r="95">
      <c r="A95" s="6" t="n"/>
      <c r="B95" s="7" t="n"/>
      <c r="C95" s="7" t="n"/>
      <c r="D95" s="8" t="n"/>
      <c r="E95" s="9" t="n"/>
      <c r="F95" s="10">
        <f>IF(OR($B95="",D95="",E95=""),"",D95*E95)</f>
        <v/>
      </c>
      <c r="G95" s="11">
        <f>IF($B95="","",SUMIFS($O$1:O94,$B$1:B94,$B95))</f>
        <v/>
      </c>
      <c r="H95" s="10">
        <f>IF($B95="","",SUMIFS($P$1:P94,$B$1:B94,$B95))</f>
        <v/>
      </c>
      <c r="I95" s="10">
        <f>IF($B95="","",IF(G95&lt;=0,0,H95/G95))</f>
        <v/>
      </c>
      <c r="J95" s="11">
        <f>IF($B95="","",G95+O95)</f>
        <v/>
      </c>
      <c r="K95" s="10">
        <f>IF($B95="","",IF(J95&lt;=0,0,(H95+P95)/J95))</f>
        <v/>
      </c>
      <c r="L95" s="10">
        <f>IF(OR($B95="",UPPER($C95)&lt;&gt;"V"),"",D95*(E95-I95))</f>
        <v/>
      </c>
      <c r="M95" s="12">
        <f>IF(A95="","",YEAR(A95)*100+MONTH(A95))</f>
        <v/>
      </c>
      <c r="N95" s="12">
        <f>IF($B95="","",IF(AND(UPPER($C95)="V",D95&gt;G95),"Venda maior que a posição",IF(AND(UPPER($C95)&lt;&gt;"C",UPPER($C95)&lt;&gt;"V"),"Use C ou V","")))</f>
        <v/>
      </c>
      <c r="O95" s="11">
        <f>IF($B95="","",IF(UPPER($C95)="C",D95,IF(UPPER($C95)="V",-D95,0)))</f>
        <v/>
      </c>
      <c r="P95" s="10">
        <f>IF($B95="","",IF(UPPER($C95)="C",D95*E95,IF(UPPER($C95)="V",-D95*I95,0)))</f>
        <v/>
      </c>
    </row>
    <row r="96">
      <c r="A96" s="6" t="n"/>
      <c r="B96" s="7" t="n"/>
      <c r="C96" s="7" t="n"/>
      <c r="D96" s="8" t="n"/>
      <c r="E96" s="9" t="n"/>
      <c r="F96" s="10">
        <f>IF(OR($B96="",D96="",E96=""),"",D96*E96)</f>
        <v/>
      </c>
      <c r="G96" s="11">
        <f>IF($B96="","",SUMIFS($O$1:O95,$B$1:B95,$B96))</f>
        <v/>
      </c>
      <c r="H96" s="10">
        <f>IF($B96="","",SUMIFS($P$1:P95,$B$1:B95,$B96))</f>
        <v/>
      </c>
      <c r="I96" s="10">
        <f>IF($B96="","",IF(G96&lt;=0,0,H96/G96))</f>
        <v/>
      </c>
      <c r="J96" s="11">
        <f>IF($B96="","",G96+O96)</f>
        <v/>
      </c>
      <c r="K96" s="10">
        <f>IF($B96="","",IF(J96&lt;=0,0,(H96+P96)/J96))</f>
        <v/>
      </c>
      <c r="L96" s="10">
        <f>IF(OR($B96="",UPPER($C96)&lt;&gt;"V"),"",D96*(E96-I96))</f>
        <v/>
      </c>
      <c r="M96" s="12">
        <f>IF(A96="","",YEAR(A96)*100+MONTH(A96))</f>
        <v/>
      </c>
      <c r="N96" s="12">
        <f>IF($B96="","",IF(AND(UPPER($C96)="V",D96&gt;G96),"Venda maior que a posição",IF(AND(UPPER($C96)&lt;&gt;"C",UPPER($C96)&lt;&gt;"V"),"Use C ou V","")))</f>
        <v/>
      </c>
      <c r="O96" s="11">
        <f>IF($B96="","",IF(UPPER($C96)="C",D96,IF(UPPER($C96)="V",-D96,0)))</f>
        <v/>
      </c>
      <c r="P96" s="10">
        <f>IF($B96="","",IF(UPPER($C96)="C",D96*E96,IF(UPPER($C96)="V",-D96*I96,0)))</f>
        <v/>
      </c>
    </row>
    <row r="97">
      <c r="A97" s="6" t="n"/>
      <c r="B97" s="7" t="n"/>
      <c r="C97" s="7" t="n"/>
      <c r="D97" s="8" t="n"/>
      <c r="E97" s="9" t="n"/>
      <c r="F97" s="10">
        <f>IF(OR($B97="",D97="",E97=""),"",D97*E97)</f>
        <v/>
      </c>
      <c r="G97" s="11">
        <f>IF($B97="","",SUMIFS($O$1:O96,$B$1:B96,$B97))</f>
        <v/>
      </c>
      <c r="H97" s="10">
        <f>IF($B97="","",SUMIFS($P$1:P96,$B$1:B96,$B97))</f>
        <v/>
      </c>
      <c r="I97" s="10">
        <f>IF($B97="","",IF(G97&lt;=0,0,H97/G97))</f>
        <v/>
      </c>
      <c r="J97" s="11">
        <f>IF($B97="","",G97+O97)</f>
        <v/>
      </c>
      <c r="K97" s="10">
        <f>IF($B97="","",IF(J97&lt;=0,0,(H97+P97)/J97))</f>
        <v/>
      </c>
      <c r="L97" s="10">
        <f>IF(OR($B97="",UPPER($C97)&lt;&gt;"V"),"",D97*(E97-I97))</f>
        <v/>
      </c>
      <c r="M97" s="12">
        <f>IF(A97="","",YEAR(A97)*100+MONTH(A97))</f>
        <v/>
      </c>
      <c r="N97" s="12">
        <f>IF($B97="","",IF(AND(UPPER($C97)="V",D97&gt;G97),"Venda maior que a posição",IF(AND(UPPER($C97)&lt;&gt;"C",UPPER($C97)&lt;&gt;"V"),"Use C ou V","")))</f>
        <v/>
      </c>
      <c r="O97" s="11">
        <f>IF($B97="","",IF(UPPER($C97)="C",D97,IF(UPPER($C97)="V",-D97,0)))</f>
        <v/>
      </c>
      <c r="P97" s="10">
        <f>IF($B97="","",IF(UPPER($C97)="C",D97*E97,IF(UPPER($C97)="V",-D97*I97,0)))</f>
        <v/>
      </c>
    </row>
    <row r="98">
      <c r="A98" s="6" t="n"/>
      <c r="B98" s="7" t="n"/>
      <c r="C98" s="7" t="n"/>
      <c r="D98" s="8" t="n"/>
      <c r="E98" s="9" t="n"/>
      <c r="F98" s="10">
        <f>IF(OR($B98="",D98="",E98=""),"",D98*E98)</f>
        <v/>
      </c>
      <c r="G98" s="11">
        <f>IF($B98="","",SUMIFS($O$1:O97,$B$1:B97,$B98))</f>
        <v/>
      </c>
      <c r="H98" s="10">
        <f>IF($B98="","",SUMIFS($P$1:P97,$B$1:B97,$B98))</f>
        <v/>
      </c>
      <c r="I98" s="10">
        <f>IF($B98="","",IF(G98&lt;=0,0,H98/G98))</f>
        <v/>
      </c>
      <c r="J98" s="11">
        <f>IF($B98="","",G98+O98)</f>
        <v/>
      </c>
      <c r="K98" s="10">
        <f>IF($B98="","",IF(J98&lt;=0,0,(H98+P98)/J98))</f>
        <v/>
      </c>
      <c r="L98" s="10">
        <f>IF(OR($B98="",UPPER($C98)&lt;&gt;"V"),"",D98*(E98-I98))</f>
        <v/>
      </c>
      <c r="M98" s="12">
        <f>IF(A98="","",YEAR(A98)*100+MONTH(A98))</f>
        <v/>
      </c>
      <c r="N98" s="12">
        <f>IF($B98="","",IF(AND(UPPER($C98)="V",D98&gt;G98),"Venda maior que a posição",IF(AND(UPPER($C98)&lt;&gt;"C",UPPER($C98)&lt;&gt;"V"),"Use C ou V","")))</f>
        <v/>
      </c>
      <c r="O98" s="11">
        <f>IF($B98="","",IF(UPPER($C98)="C",D98,IF(UPPER($C98)="V",-D98,0)))</f>
        <v/>
      </c>
      <c r="P98" s="10">
        <f>IF($B98="","",IF(UPPER($C98)="C",D98*E98,IF(UPPER($C98)="V",-D98*I98,0)))</f>
        <v/>
      </c>
    </row>
    <row r="99">
      <c r="A99" s="6" t="n"/>
      <c r="B99" s="7" t="n"/>
      <c r="C99" s="7" t="n"/>
      <c r="D99" s="8" t="n"/>
      <c r="E99" s="9" t="n"/>
      <c r="F99" s="10">
        <f>IF(OR($B99="",D99="",E99=""),"",D99*E99)</f>
        <v/>
      </c>
      <c r="G99" s="11">
        <f>IF($B99="","",SUMIFS($O$1:O98,$B$1:B98,$B99))</f>
        <v/>
      </c>
      <c r="H99" s="10">
        <f>IF($B99="","",SUMIFS($P$1:P98,$B$1:B98,$B99))</f>
        <v/>
      </c>
      <c r="I99" s="10">
        <f>IF($B99="","",IF(G99&lt;=0,0,H99/G99))</f>
        <v/>
      </c>
      <c r="J99" s="11">
        <f>IF($B99="","",G99+O99)</f>
        <v/>
      </c>
      <c r="K99" s="10">
        <f>IF($B99="","",IF(J99&lt;=0,0,(H99+P99)/J99))</f>
        <v/>
      </c>
      <c r="L99" s="10">
        <f>IF(OR($B99="",UPPER($C99)&lt;&gt;"V"),"",D99*(E99-I99))</f>
        <v/>
      </c>
      <c r="M99" s="12">
        <f>IF(A99="","",YEAR(A99)*100+MONTH(A99))</f>
        <v/>
      </c>
      <c r="N99" s="12">
        <f>IF($B99="","",IF(AND(UPPER($C99)="V",D99&gt;G99),"Venda maior que a posição",IF(AND(UPPER($C99)&lt;&gt;"C",UPPER($C99)&lt;&gt;"V"),"Use C ou V","")))</f>
        <v/>
      </c>
      <c r="O99" s="11">
        <f>IF($B99="","",IF(UPPER($C99)="C",D99,IF(UPPER($C99)="V",-D99,0)))</f>
        <v/>
      </c>
      <c r="P99" s="10">
        <f>IF($B99="","",IF(UPPER($C99)="C",D99*E99,IF(UPPER($C99)="V",-D99*I99,0)))</f>
        <v/>
      </c>
    </row>
    <row r="100">
      <c r="A100" s="6" t="n"/>
      <c r="B100" s="7" t="n"/>
      <c r="C100" s="7" t="n"/>
      <c r="D100" s="8" t="n"/>
      <c r="E100" s="9" t="n"/>
      <c r="F100" s="10">
        <f>IF(OR($B100="",D100="",E100=""),"",D100*E100)</f>
        <v/>
      </c>
      <c r="G100" s="11">
        <f>IF($B100="","",SUMIFS($O$1:O99,$B$1:B99,$B100))</f>
        <v/>
      </c>
      <c r="H100" s="10">
        <f>IF($B100="","",SUMIFS($P$1:P99,$B$1:B99,$B100))</f>
        <v/>
      </c>
      <c r="I100" s="10">
        <f>IF($B100="","",IF(G100&lt;=0,0,H100/G100))</f>
        <v/>
      </c>
      <c r="J100" s="11">
        <f>IF($B100="","",G100+O100)</f>
        <v/>
      </c>
      <c r="K100" s="10">
        <f>IF($B100="","",IF(J100&lt;=0,0,(H100+P100)/J100))</f>
        <v/>
      </c>
      <c r="L100" s="10">
        <f>IF(OR($B100="",UPPER($C100)&lt;&gt;"V"),"",D100*(E100-I100))</f>
        <v/>
      </c>
      <c r="M100" s="12">
        <f>IF(A100="","",YEAR(A100)*100+MONTH(A100))</f>
        <v/>
      </c>
      <c r="N100" s="12">
        <f>IF($B100="","",IF(AND(UPPER($C100)="V",D100&gt;G100),"Venda maior que a posição",IF(AND(UPPER($C100)&lt;&gt;"C",UPPER($C100)&lt;&gt;"V"),"Use C ou V","")))</f>
        <v/>
      </c>
      <c r="O100" s="11">
        <f>IF($B100="","",IF(UPPER($C100)="C",D100,IF(UPPER($C100)="V",-D100,0)))</f>
        <v/>
      </c>
      <c r="P100" s="10">
        <f>IF($B100="","",IF(UPPER($C100)="C",D100*E100,IF(UPPER($C100)="V",-D100*I100,0)))</f>
        <v/>
      </c>
    </row>
    <row r="101">
      <c r="A101" s="6" t="n"/>
      <c r="B101" s="7" t="n"/>
      <c r="C101" s="7" t="n"/>
      <c r="D101" s="8" t="n"/>
      <c r="E101" s="9" t="n"/>
      <c r="F101" s="10">
        <f>IF(OR($B101="",D101="",E101=""),"",D101*E101)</f>
        <v/>
      </c>
      <c r="G101" s="11">
        <f>IF($B101="","",SUMIFS($O$1:O100,$B$1:B100,$B101))</f>
        <v/>
      </c>
      <c r="H101" s="10">
        <f>IF($B101="","",SUMIFS($P$1:P100,$B$1:B100,$B101))</f>
        <v/>
      </c>
      <c r="I101" s="10">
        <f>IF($B101="","",IF(G101&lt;=0,0,H101/G101))</f>
        <v/>
      </c>
      <c r="J101" s="11">
        <f>IF($B101="","",G101+O101)</f>
        <v/>
      </c>
      <c r="K101" s="10">
        <f>IF($B101="","",IF(J101&lt;=0,0,(H101+P101)/J101))</f>
        <v/>
      </c>
      <c r="L101" s="10">
        <f>IF(OR($B101="",UPPER($C101)&lt;&gt;"V"),"",D101*(E101-I101))</f>
        <v/>
      </c>
      <c r="M101" s="12">
        <f>IF(A101="","",YEAR(A101)*100+MONTH(A101))</f>
        <v/>
      </c>
      <c r="N101" s="12">
        <f>IF($B101="","",IF(AND(UPPER($C101)="V",D101&gt;G101),"Venda maior que a posição",IF(AND(UPPER($C101)&lt;&gt;"C",UPPER($C101)&lt;&gt;"V"),"Use C ou V","")))</f>
        <v/>
      </c>
      <c r="O101" s="11">
        <f>IF($B101="","",IF(UPPER($C101)="C",D101,IF(UPPER($C101)="V",-D101,0)))</f>
        <v/>
      </c>
      <c r="P101" s="10">
        <f>IF($B101="","",IF(UPPER($C101)="C",D101*E101,IF(UPPER($C101)="V",-D101*I101,0)))</f>
        <v/>
      </c>
    </row>
    <row r="102">
      <c r="A102" s="6" t="n"/>
      <c r="B102" s="7" t="n"/>
      <c r="C102" s="7" t="n"/>
      <c r="D102" s="8" t="n"/>
      <c r="E102" s="9" t="n"/>
      <c r="F102" s="10">
        <f>IF(OR($B102="",D102="",E102=""),"",D102*E102)</f>
        <v/>
      </c>
      <c r="G102" s="11">
        <f>IF($B102="","",SUMIFS($O$1:O101,$B$1:B101,$B102))</f>
        <v/>
      </c>
      <c r="H102" s="10">
        <f>IF($B102="","",SUMIFS($P$1:P101,$B$1:B101,$B102))</f>
        <v/>
      </c>
      <c r="I102" s="10">
        <f>IF($B102="","",IF(G102&lt;=0,0,H102/G102))</f>
        <v/>
      </c>
      <c r="J102" s="11">
        <f>IF($B102="","",G102+O102)</f>
        <v/>
      </c>
      <c r="K102" s="10">
        <f>IF($B102="","",IF(J102&lt;=0,0,(H102+P102)/J102))</f>
        <v/>
      </c>
      <c r="L102" s="10">
        <f>IF(OR($B102="",UPPER($C102)&lt;&gt;"V"),"",D102*(E102-I102))</f>
        <v/>
      </c>
      <c r="M102" s="12">
        <f>IF(A102="","",YEAR(A102)*100+MONTH(A102))</f>
        <v/>
      </c>
      <c r="N102" s="12">
        <f>IF($B102="","",IF(AND(UPPER($C102)="V",D102&gt;G102),"Venda maior que a posição",IF(AND(UPPER($C102)&lt;&gt;"C",UPPER($C102)&lt;&gt;"V"),"Use C ou V","")))</f>
        <v/>
      </c>
      <c r="O102" s="11">
        <f>IF($B102="","",IF(UPPER($C102)="C",D102,IF(UPPER($C102)="V",-D102,0)))</f>
        <v/>
      </c>
      <c r="P102" s="10">
        <f>IF($B102="","",IF(UPPER($C102)="C",D102*E102,IF(UPPER($C102)="V",-D102*I102,0)))</f>
        <v/>
      </c>
    </row>
    <row r="103">
      <c r="A103" s="6" t="n"/>
      <c r="B103" s="7" t="n"/>
      <c r="C103" s="7" t="n"/>
      <c r="D103" s="8" t="n"/>
      <c r="E103" s="9" t="n"/>
      <c r="F103" s="10">
        <f>IF(OR($B103="",D103="",E103=""),"",D103*E103)</f>
        <v/>
      </c>
      <c r="G103" s="11">
        <f>IF($B103="","",SUMIFS($O$1:O102,$B$1:B102,$B103))</f>
        <v/>
      </c>
      <c r="H103" s="10">
        <f>IF($B103="","",SUMIFS($P$1:P102,$B$1:B102,$B103))</f>
        <v/>
      </c>
      <c r="I103" s="10">
        <f>IF($B103="","",IF(G103&lt;=0,0,H103/G103))</f>
        <v/>
      </c>
      <c r="J103" s="11">
        <f>IF($B103="","",G103+O103)</f>
        <v/>
      </c>
      <c r="K103" s="10">
        <f>IF($B103="","",IF(J103&lt;=0,0,(H103+P103)/J103))</f>
        <v/>
      </c>
      <c r="L103" s="10">
        <f>IF(OR($B103="",UPPER($C103)&lt;&gt;"V"),"",D103*(E103-I103))</f>
        <v/>
      </c>
      <c r="M103" s="12">
        <f>IF(A103="","",YEAR(A103)*100+MONTH(A103))</f>
        <v/>
      </c>
      <c r="N103" s="12">
        <f>IF($B103="","",IF(AND(UPPER($C103)="V",D103&gt;G103),"Venda maior que a posição",IF(AND(UPPER($C103)&lt;&gt;"C",UPPER($C103)&lt;&gt;"V"),"Use C ou V","")))</f>
        <v/>
      </c>
      <c r="O103" s="11">
        <f>IF($B103="","",IF(UPPER($C103)="C",D103,IF(UPPER($C103)="V",-D103,0)))</f>
        <v/>
      </c>
      <c r="P103" s="10">
        <f>IF($B103="","",IF(UPPER($C103)="C",D103*E103,IF(UPPER($C103)="V",-D103*I103,0)))</f>
        <v/>
      </c>
    </row>
    <row r="104">
      <c r="A104" s="6" t="n"/>
      <c r="B104" s="7" t="n"/>
      <c r="C104" s="7" t="n"/>
      <c r="D104" s="8" t="n"/>
      <c r="E104" s="9" t="n"/>
      <c r="F104" s="10">
        <f>IF(OR($B104="",D104="",E104=""),"",D104*E104)</f>
        <v/>
      </c>
      <c r="G104" s="11">
        <f>IF($B104="","",SUMIFS($O$1:O103,$B$1:B103,$B104))</f>
        <v/>
      </c>
      <c r="H104" s="10">
        <f>IF($B104="","",SUMIFS($P$1:P103,$B$1:B103,$B104))</f>
        <v/>
      </c>
      <c r="I104" s="10">
        <f>IF($B104="","",IF(G104&lt;=0,0,H104/G104))</f>
        <v/>
      </c>
      <c r="J104" s="11">
        <f>IF($B104="","",G104+O104)</f>
        <v/>
      </c>
      <c r="K104" s="10">
        <f>IF($B104="","",IF(J104&lt;=0,0,(H104+P104)/J104))</f>
        <v/>
      </c>
      <c r="L104" s="10">
        <f>IF(OR($B104="",UPPER($C104)&lt;&gt;"V"),"",D104*(E104-I104))</f>
        <v/>
      </c>
      <c r="M104" s="12">
        <f>IF(A104="","",YEAR(A104)*100+MONTH(A104))</f>
        <v/>
      </c>
      <c r="N104" s="12">
        <f>IF($B104="","",IF(AND(UPPER($C104)="V",D104&gt;G104),"Venda maior que a posição",IF(AND(UPPER($C104)&lt;&gt;"C",UPPER($C104)&lt;&gt;"V"),"Use C ou V","")))</f>
        <v/>
      </c>
      <c r="O104" s="11">
        <f>IF($B104="","",IF(UPPER($C104)="C",D104,IF(UPPER($C104)="V",-D104,0)))</f>
        <v/>
      </c>
      <c r="P104" s="10">
        <f>IF($B104="","",IF(UPPER($C104)="C",D104*E104,IF(UPPER($C104)="V",-D104*I104,0)))</f>
        <v/>
      </c>
    </row>
    <row r="105">
      <c r="A105" s="6" t="n"/>
      <c r="B105" s="7" t="n"/>
      <c r="C105" s="7" t="n"/>
      <c r="D105" s="8" t="n"/>
      <c r="E105" s="9" t="n"/>
      <c r="F105" s="10">
        <f>IF(OR($B105="",D105="",E105=""),"",D105*E105)</f>
        <v/>
      </c>
      <c r="G105" s="11">
        <f>IF($B105="","",SUMIFS($O$1:O104,$B$1:B104,$B105))</f>
        <v/>
      </c>
      <c r="H105" s="10">
        <f>IF($B105="","",SUMIFS($P$1:P104,$B$1:B104,$B105))</f>
        <v/>
      </c>
      <c r="I105" s="10">
        <f>IF($B105="","",IF(G105&lt;=0,0,H105/G105))</f>
        <v/>
      </c>
      <c r="J105" s="11">
        <f>IF($B105="","",G105+O105)</f>
        <v/>
      </c>
      <c r="K105" s="10">
        <f>IF($B105="","",IF(J105&lt;=0,0,(H105+P105)/J105))</f>
        <v/>
      </c>
      <c r="L105" s="10">
        <f>IF(OR($B105="",UPPER($C105)&lt;&gt;"V"),"",D105*(E105-I105))</f>
        <v/>
      </c>
      <c r="M105" s="12">
        <f>IF(A105="","",YEAR(A105)*100+MONTH(A105))</f>
        <v/>
      </c>
      <c r="N105" s="12">
        <f>IF($B105="","",IF(AND(UPPER($C105)="V",D105&gt;G105),"Venda maior que a posição",IF(AND(UPPER($C105)&lt;&gt;"C",UPPER($C105)&lt;&gt;"V"),"Use C ou V","")))</f>
        <v/>
      </c>
      <c r="O105" s="11">
        <f>IF($B105="","",IF(UPPER($C105)="C",D105,IF(UPPER($C105)="V",-D105,0)))</f>
        <v/>
      </c>
      <c r="P105" s="10">
        <f>IF($B105="","",IF(UPPER($C105)="C",D105*E105,IF(UPPER($C105)="V",-D105*I105,0)))</f>
        <v/>
      </c>
    </row>
    <row r="106">
      <c r="A106" s="6" t="n"/>
      <c r="B106" s="7" t="n"/>
      <c r="C106" s="7" t="n"/>
      <c r="D106" s="8" t="n"/>
      <c r="E106" s="9" t="n"/>
      <c r="F106" s="10">
        <f>IF(OR($B106="",D106="",E106=""),"",D106*E106)</f>
        <v/>
      </c>
      <c r="G106" s="11">
        <f>IF($B106="","",SUMIFS($O$1:O105,$B$1:B105,$B106))</f>
        <v/>
      </c>
      <c r="H106" s="10">
        <f>IF($B106="","",SUMIFS($P$1:P105,$B$1:B105,$B106))</f>
        <v/>
      </c>
      <c r="I106" s="10">
        <f>IF($B106="","",IF(G106&lt;=0,0,H106/G106))</f>
        <v/>
      </c>
      <c r="J106" s="11">
        <f>IF($B106="","",G106+O106)</f>
        <v/>
      </c>
      <c r="K106" s="10">
        <f>IF($B106="","",IF(J106&lt;=0,0,(H106+P106)/J106))</f>
        <v/>
      </c>
      <c r="L106" s="10">
        <f>IF(OR($B106="",UPPER($C106)&lt;&gt;"V"),"",D106*(E106-I106))</f>
        <v/>
      </c>
      <c r="M106" s="12">
        <f>IF(A106="","",YEAR(A106)*100+MONTH(A106))</f>
        <v/>
      </c>
      <c r="N106" s="12">
        <f>IF($B106="","",IF(AND(UPPER($C106)="V",D106&gt;G106),"Venda maior que a posição",IF(AND(UPPER($C106)&lt;&gt;"C",UPPER($C106)&lt;&gt;"V"),"Use C ou V","")))</f>
        <v/>
      </c>
      <c r="O106" s="11">
        <f>IF($B106="","",IF(UPPER($C106)="C",D106,IF(UPPER($C106)="V",-D106,0)))</f>
        <v/>
      </c>
      <c r="P106" s="10">
        <f>IF($B106="","",IF(UPPER($C106)="C",D106*E106,IF(UPPER($C106)="V",-D106*I106,0)))</f>
        <v/>
      </c>
    </row>
    <row r="107">
      <c r="A107" s="6" t="n"/>
      <c r="B107" s="7" t="n"/>
      <c r="C107" s="7" t="n"/>
      <c r="D107" s="8" t="n"/>
      <c r="E107" s="9" t="n"/>
      <c r="F107" s="10">
        <f>IF(OR($B107="",D107="",E107=""),"",D107*E107)</f>
        <v/>
      </c>
      <c r="G107" s="11">
        <f>IF($B107="","",SUMIFS($O$1:O106,$B$1:B106,$B107))</f>
        <v/>
      </c>
      <c r="H107" s="10">
        <f>IF($B107="","",SUMIFS($P$1:P106,$B$1:B106,$B107))</f>
        <v/>
      </c>
      <c r="I107" s="10">
        <f>IF($B107="","",IF(G107&lt;=0,0,H107/G107))</f>
        <v/>
      </c>
      <c r="J107" s="11">
        <f>IF($B107="","",G107+O107)</f>
        <v/>
      </c>
      <c r="K107" s="10">
        <f>IF($B107="","",IF(J107&lt;=0,0,(H107+P107)/J107))</f>
        <v/>
      </c>
      <c r="L107" s="10">
        <f>IF(OR($B107="",UPPER($C107)&lt;&gt;"V"),"",D107*(E107-I107))</f>
        <v/>
      </c>
      <c r="M107" s="12">
        <f>IF(A107="","",YEAR(A107)*100+MONTH(A107))</f>
        <v/>
      </c>
      <c r="N107" s="12">
        <f>IF($B107="","",IF(AND(UPPER($C107)="V",D107&gt;G107),"Venda maior que a posição",IF(AND(UPPER($C107)&lt;&gt;"C",UPPER($C107)&lt;&gt;"V"),"Use C ou V","")))</f>
        <v/>
      </c>
      <c r="O107" s="11">
        <f>IF($B107="","",IF(UPPER($C107)="C",D107,IF(UPPER($C107)="V",-D107,0)))</f>
        <v/>
      </c>
      <c r="P107" s="10">
        <f>IF($B107="","",IF(UPPER($C107)="C",D107*E107,IF(UPPER($C107)="V",-D107*I107,0)))</f>
        <v/>
      </c>
    </row>
    <row r="108">
      <c r="A108" s="6" t="n"/>
      <c r="B108" s="7" t="n"/>
      <c r="C108" s="7" t="n"/>
      <c r="D108" s="8" t="n"/>
      <c r="E108" s="9" t="n"/>
      <c r="F108" s="10">
        <f>IF(OR($B108="",D108="",E108=""),"",D108*E108)</f>
        <v/>
      </c>
      <c r="G108" s="11">
        <f>IF($B108="","",SUMIFS($O$1:O107,$B$1:B107,$B108))</f>
        <v/>
      </c>
      <c r="H108" s="10">
        <f>IF($B108="","",SUMIFS($P$1:P107,$B$1:B107,$B108))</f>
        <v/>
      </c>
      <c r="I108" s="10">
        <f>IF($B108="","",IF(G108&lt;=0,0,H108/G108))</f>
        <v/>
      </c>
      <c r="J108" s="11">
        <f>IF($B108="","",G108+O108)</f>
        <v/>
      </c>
      <c r="K108" s="10">
        <f>IF($B108="","",IF(J108&lt;=0,0,(H108+P108)/J108))</f>
        <v/>
      </c>
      <c r="L108" s="10">
        <f>IF(OR($B108="",UPPER($C108)&lt;&gt;"V"),"",D108*(E108-I108))</f>
        <v/>
      </c>
      <c r="M108" s="12">
        <f>IF(A108="","",YEAR(A108)*100+MONTH(A108))</f>
        <v/>
      </c>
      <c r="N108" s="12">
        <f>IF($B108="","",IF(AND(UPPER($C108)="V",D108&gt;G108),"Venda maior que a posição",IF(AND(UPPER($C108)&lt;&gt;"C",UPPER($C108)&lt;&gt;"V"),"Use C ou V","")))</f>
        <v/>
      </c>
      <c r="O108" s="11">
        <f>IF($B108="","",IF(UPPER($C108)="C",D108,IF(UPPER($C108)="V",-D108,0)))</f>
        <v/>
      </c>
      <c r="P108" s="10">
        <f>IF($B108="","",IF(UPPER($C108)="C",D108*E108,IF(UPPER($C108)="V",-D108*I108,0)))</f>
        <v/>
      </c>
    </row>
    <row r="109">
      <c r="A109" s="6" t="n"/>
      <c r="B109" s="7" t="n"/>
      <c r="C109" s="7" t="n"/>
      <c r="D109" s="8" t="n"/>
      <c r="E109" s="9" t="n"/>
      <c r="F109" s="10">
        <f>IF(OR($B109="",D109="",E109=""),"",D109*E109)</f>
        <v/>
      </c>
      <c r="G109" s="11">
        <f>IF($B109="","",SUMIFS($O$1:O108,$B$1:B108,$B109))</f>
        <v/>
      </c>
      <c r="H109" s="10">
        <f>IF($B109="","",SUMIFS($P$1:P108,$B$1:B108,$B109))</f>
        <v/>
      </c>
      <c r="I109" s="10">
        <f>IF($B109="","",IF(G109&lt;=0,0,H109/G109))</f>
        <v/>
      </c>
      <c r="J109" s="11">
        <f>IF($B109="","",G109+O109)</f>
        <v/>
      </c>
      <c r="K109" s="10">
        <f>IF($B109="","",IF(J109&lt;=0,0,(H109+P109)/J109))</f>
        <v/>
      </c>
      <c r="L109" s="10">
        <f>IF(OR($B109="",UPPER($C109)&lt;&gt;"V"),"",D109*(E109-I109))</f>
        <v/>
      </c>
      <c r="M109" s="12">
        <f>IF(A109="","",YEAR(A109)*100+MONTH(A109))</f>
        <v/>
      </c>
      <c r="N109" s="12">
        <f>IF($B109="","",IF(AND(UPPER($C109)="V",D109&gt;G109),"Venda maior que a posição",IF(AND(UPPER($C109)&lt;&gt;"C",UPPER($C109)&lt;&gt;"V"),"Use C ou V","")))</f>
        <v/>
      </c>
      <c r="O109" s="11">
        <f>IF($B109="","",IF(UPPER($C109)="C",D109,IF(UPPER($C109)="V",-D109,0)))</f>
        <v/>
      </c>
      <c r="P109" s="10">
        <f>IF($B109="","",IF(UPPER($C109)="C",D109*E109,IF(UPPER($C109)="V",-D109*I109,0)))</f>
        <v/>
      </c>
    </row>
    <row r="110">
      <c r="A110" s="6" t="n"/>
      <c r="B110" s="7" t="n"/>
      <c r="C110" s="7" t="n"/>
      <c r="D110" s="8" t="n"/>
      <c r="E110" s="9" t="n"/>
      <c r="F110" s="10">
        <f>IF(OR($B110="",D110="",E110=""),"",D110*E110)</f>
        <v/>
      </c>
      <c r="G110" s="11">
        <f>IF($B110="","",SUMIFS($O$1:O109,$B$1:B109,$B110))</f>
        <v/>
      </c>
      <c r="H110" s="10">
        <f>IF($B110="","",SUMIFS($P$1:P109,$B$1:B109,$B110))</f>
        <v/>
      </c>
      <c r="I110" s="10">
        <f>IF($B110="","",IF(G110&lt;=0,0,H110/G110))</f>
        <v/>
      </c>
      <c r="J110" s="11">
        <f>IF($B110="","",G110+O110)</f>
        <v/>
      </c>
      <c r="K110" s="10">
        <f>IF($B110="","",IF(J110&lt;=0,0,(H110+P110)/J110))</f>
        <v/>
      </c>
      <c r="L110" s="10">
        <f>IF(OR($B110="",UPPER($C110)&lt;&gt;"V"),"",D110*(E110-I110))</f>
        <v/>
      </c>
      <c r="M110" s="12">
        <f>IF(A110="","",YEAR(A110)*100+MONTH(A110))</f>
        <v/>
      </c>
      <c r="N110" s="12">
        <f>IF($B110="","",IF(AND(UPPER($C110)="V",D110&gt;G110),"Venda maior que a posição",IF(AND(UPPER($C110)&lt;&gt;"C",UPPER($C110)&lt;&gt;"V"),"Use C ou V","")))</f>
        <v/>
      </c>
      <c r="O110" s="11">
        <f>IF($B110="","",IF(UPPER($C110)="C",D110,IF(UPPER($C110)="V",-D110,0)))</f>
        <v/>
      </c>
      <c r="P110" s="10">
        <f>IF($B110="","",IF(UPPER($C110)="C",D110*E110,IF(UPPER($C110)="V",-D110*I110,0)))</f>
        <v/>
      </c>
    </row>
    <row r="111">
      <c r="A111" s="6" t="n"/>
      <c r="B111" s="7" t="n"/>
      <c r="C111" s="7" t="n"/>
      <c r="D111" s="8" t="n"/>
      <c r="E111" s="9" t="n"/>
      <c r="F111" s="10">
        <f>IF(OR($B111="",D111="",E111=""),"",D111*E111)</f>
        <v/>
      </c>
      <c r="G111" s="11">
        <f>IF($B111="","",SUMIFS($O$1:O110,$B$1:B110,$B111))</f>
        <v/>
      </c>
      <c r="H111" s="10">
        <f>IF($B111="","",SUMIFS($P$1:P110,$B$1:B110,$B111))</f>
        <v/>
      </c>
      <c r="I111" s="10">
        <f>IF($B111="","",IF(G111&lt;=0,0,H111/G111))</f>
        <v/>
      </c>
      <c r="J111" s="11">
        <f>IF($B111="","",G111+O111)</f>
        <v/>
      </c>
      <c r="K111" s="10">
        <f>IF($B111="","",IF(J111&lt;=0,0,(H111+P111)/J111))</f>
        <v/>
      </c>
      <c r="L111" s="10">
        <f>IF(OR($B111="",UPPER($C111)&lt;&gt;"V"),"",D111*(E111-I111))</f>
        <v/>
      </c>
      <c r="M111" s="12">
        <f>IF(A111="","",YEAR(A111)*100+MONTH(A111))</f>
        <v/>
      </c>
      <c r="N111" s="12">
        <f>IF($B111="","",IF(AND(UPPER($C111)="V",D111&gt;G111),"Venda maior que a posição",IF(AND(UPPER($C111)&lt;&gt;"C",UPPER($C111)&lt;&gt;"V"),"Use C ou V","")))</f>
        <v/>
      </c>
      <c r="O111" s="11">
        <f>IF($B111="","",IF(UPPER($C111)="C",D111,IF(UPPER($C111)="V",-D111,0)))</f>
        <v/>
      </c>
      <c r="P111" s="10">
        <f>IF($B111="","",IF(UPPER($C111)="C",D111*E111,IF(UPPER($C111)="V",-D111*I111,0)))</f>
        <v/>
      </c>
    </row>
    <row r="112">
      <c r="A112" s="6" t="n"/>
      <c r="B112" s="7" t="n"/>
      <c r="C112" s="7" t="n"/>
      <c r="D112" s="8" t="n"/>
      <c r="E112" s="9" t="n"/>
      <c r="F112" s="10">
        <f>IF(OR($B112="",D112="",E112=""),"",D112*E112)</f>
        <v/>
      </c>
      <c r="G112" s="11">
        <f>IF($B112="","",SUMIFS($O$1:O111,$B$1:B111,$B112))</f>
        <v/>
      </c>
      <c r="H112" s="10">
        <f>IF($B112="","",SUMIFS($P$1:P111,$B$1:B111,$B112))</f>
        <v/>
      </c>
      <c r="I112" s="10">
        <f>IF($B112="","",IF(G112&lt;=0,0,H112/G112))</f>
        <v/>
      </c>
      <c r="J112" s="11">
        <f>IF($B112="","",G112+O112)</f>
        <v/>
      </c>
      <c r="K112" s="10">
        <f>IF($B112="","",IF(J112&lt;=0,0,(H112+P112)/J112))</f>
        <v/>
      </c>
      <c r="L112" s="10">
        <f>IF(OR($B112="",UPPER($C112)&lt;&gt;"V"),"",D112*(E112-I112))</f>
        <v/>
      </c>
      <c r="M112" s="12">
        <f>IF(A112="","",YEAR(A112)*100+MONTH(A112))</f>
        <v/>
      </c>
      <c r="N112" s="12">
        <f>IF($B112="","",IF(AND(UPPER($C112)="V",D112&gt;G112),"Venda maior que a posição",IF(AND(UPPER($C112)&lt;&gt;"C",UPPER($C112)&lt;&gt;"V"),"Use C ou V","")))</f>
        <v/>
      </c>
      <c r="O112" s="11">
        <f>IF($B112="","",IF(UPPER($C112)="C",D112,IF(UPPER($C112)="V",-D112,0)))</f>
        <v/>
      </c>
      <c r="P112" s="10">
        <f>IF($B112="","",IF(UPPER($C112)="C",D112*E112,IF(UPPER($C112)="V",-D112*I112,0)))</f>
        <v/>
      </c>
    </row>
    <row r="113">
      <c r="A113" s="6" t="n"/>
      <c r="B113" s="7" t="n"/>
      <c r="C113" s="7" t="n"/>
      <c r="D113" s="8" t="n"/>
      <c r="E113" s="9" t="n"/>
      <c r="F113" s="10">
        <f>IF(OR($B113="",D113="",E113=""),"",D113*E113)</f>
        <v/>
      </c>
      <c r="G113" s="11">
        <f>IF($B113="","",SUMIFS($O$1:O112,$B$1:B112,$B113))</f>
        <v/>
      </c>
      <c r="H113" s="10">
        <f>IF($B113="","",SUMIFS($P$1:P112,$B$1:B112,$B113))</f>
        <v/>
      </c>
      <c r="I113" s="10">
        <f>IF($B113="","",IF(G113&lt;=0,0,H113/G113))</f>
        <v/>
      </c>
      <c r="J113" s="11">
        <f>IF($B113="","",G113+O113)</f>
        <v/>
      </c>
      <c r="K113" s="10">
        <f>IF($B113="","",IF(J113&lt;=0,0,(H113+P113)/J113))</f>
        <v/>
      </c>
      <c r="L113" s="10">
        <f>IF(OR($B113="",UPPER($C113)&lt;&gt;"V"),"",D113*(E113-I113))</f>
        <v/>
      </c>
      <c r="M113" s="12">
        <f>IF(A113="","",YEAR(A113)*100+MONTH(A113))</f>
        <v/>
      </c>
      <c r="N113" s="12">
        <f>IF($B113="","",IF(AND(UPPER($C113)="V",D113&gt;G113),"Venda maior que a posição",IF(AND(UPPER($C113)&lt;&gt;"C",UPPER($C113)&lt;&gt;"V"),"Use C ou V","")))</f>
        <v/>
      </c>
      <c r="O113" s="11">
        <f>IF($B113="","",IF(UPPER($C113)="C",D113,IF(UPPER($C113)="V",-D113,0)))</f>
        <v/>
      </c>
      <c r="P113" s="10">
        <f>IF($B113="","",IF(UPPER($C113)="C",D113*E113,IF(UPPER($C113)="V",-D113*I113,0)))</f>
        <v/>
      </c>
    </row>
    <row r="114">
      <c r="A114" s="6" t="n"/>
      <c r="B114" s="7" t="n"/>
      <c r="C114" s="7" t="n"/>
      <c r="D114" s="8" t="n"/>
      <c r="E114" s="9" t="n"/>
      <c r="F114" s="10">
        <f>IF(OR($B114="",D114="",E114=""),"",D114*E114)</f>
        <v/>
      </c>
      <c r="G114" s="11">
        <f>IF($B114="","",SUMIFS($O$1:O113,$B$1:B113,$B114))</f>
        <v/>
      </c>
      <c r="H114" s="10">
        <f>IF($B114="","",SUMIFS($P$1:P113,$B$1:B113,$B114))</f>
        <v/>
      </c>
      <c r="I114" s="10">
        <f>IF($B114="","",IF(G114&lt;=0,0,H114/G114))</f>
        <v/>
      </c>
      <c r="J114" s="11">
        <f>IF($B114="","",G114+O114)</f>
        <v/>
      </c>
      <c r="K114" s="10">
        <f>IF($B114="","",IF(J114&lt;=0,0,(H114+P114)/J114))</f>
        <v/>
      </c>
      <c r="L114" s="10">
        <f>IF(OR($B114="",UPPER($C114)&lt;&gt;"V"),"",D114*(E114-I114))</f>
        <v/>
      </c>
      <c r="M114" s="12">
        <f>IF(A114="","",YEAR(A114)*100+MONTH(A114))</f>
        <v/>
      </c>
      <c r="N114" s="12">
        <f>IF($B114="","",IF(AND(UPPER($C114)="V",D114&gt;G114),"Venda maior que a posição",IF(AND(UPPER($C114)&lt;&gt;"C",UPPER($C114)&lt;&gt;"V"),"Use C ou V","")))</f>
        <v/>
      </c>
      <c r="O114" s="11">
        <f>IF($B114="","",IF(UPPER($C114)="C",D114,IF(UPPER($C114)="V",-D114,0)))</f>
        <v/>
      </c>
      <c r="P114" s="10">
        <f>IF($B114="","",IF(UPPER($C114)="C",D114*E114,IF(UPPER($C114)="V",-D114*I114,0)))</f>
        <v/>
      </c>
    </row>
    <row r="115">
      <c r="A115" s="6" t="n"/>
      <c r="B115" s="7" t="n"/>
      <c r="C115" s="7" t="n"/>
      <c r="D115" s="8" t="n"/>
      <c r="E115" s="9" t="n"/>
      <c r="F115" s="10">
        <f>IF(OR($B115="",D115="",E115=""),"",D115*E115)</f>
        <v/>
      </c>
      <c r="G115" s="11">
        <f>IF($B115="","",SUMIFS($O$1:O114,$B$1:B114,$B115))</f>
        <v/>
      </c>
      <c r="H115" s="10">
        <f>IF($B115="","",SUMIFS($P$1:P114,$B$1:B114,$B115))</f>
        <v/>
      </c>
      <c r="I115" s="10">
        <f>IF($B115="","",IF(G115&lt;=0,0,H115/G115))</f>
        <v/>
      </c>
      <c r="J115" s="11">
        <f>IF($B115="","",G115+O115)</f>
        <v/>
      </c>
      <c r="K115" s="10">
        <f>IF($B115="","",IF(J115&lt;=0,0,(H115+P115)/J115))</f>
        <v/>
      </c>
      <c r="L115" s="10">
        <f>IF(OR($B115="",UPPER($C115)&lt;&gt;"V"),"",D115*(E115-I115))</f>
        <v/>
      </c>
      <c r="M115" s="12">
        <f>IF(A115="","",YEAR(A115)*100+MONTH(A115))</f>
        <v/>
      </c>
      <c r="N115" s="12">
        <f>IF($B115="","",IF(AND(UPPER($C115)="V",D115&gt;G115),"Venda maior que a posição",IF(AND(UPPER($C115)&lt;&gt;"C",UPPER($C115)&lt;&gt;"V"),"Use C ou V","")))</f>
        <v/>
      </c>
      <c r="O115" s="11">
        <f>IF($B115="","",IF(UPPER($C115)="C",D115,IF(UPPER($C115)="V",-D115,0)))</f>
        <v/>
      </c>
      <c r="P115" s="10">
        <f>IF($B115="","",IF(UPPER($C115)="C",D115*E115,IF(UPPER($C115)="V",-D115*I115,0)))</f>
        <v/>
      </c>
    </row>
    <row r="116">
      <c r="A116" s="6" t="n"/>
      <c r="B116" s="7" t="n"/>
      <c r="C116" s="7" t="n"/>
      <c r="D116" s="8" t="n"/>
      <c r="E116" s="9" t="n"/>
      <c r="F116" s="10">
        <f>IF(OR($B116="",D116="",E116=""),"",D116*E116)</f>
        <v/>
      </c>
      <c r="G116" s="11">
        <f>IF($B116="","",SUMIFS($O$1:O115,$B$1:B115,$B116))</f>
        <v/>
      </c>
      <c r="H116" s="10">
        <f>IF($B116="","",SUMIFS($P$1:P115,$B$1:B115,$B116))</f>
        <v/>
      </c>
      <c r="I116" s="10">
        <f>IF($B116="","",IF(G116&lt;=0,0,H116/G116))</f>
        <v/>
      </c>
      <c r="J116" s="11">
        <f>IF($B116="","",G116+O116)</f>
        <v/>
      </c>
      <c r="K116" s="10">
        <f>IF($B116="","",IF(J116&lt;=0,0,(H116+P116)/J116))</f>
        <v/>
      </c>
      <c r="L116" s="10">
        <f>IF(OR($B116="",UPPER($C116)&lt;&gt;"V"),"",D116*(E116-I116))</f>
        <v/>
      </c>
      <c r="M116" s="12">
        <f>IF(A116="","",YEAR(A116)*100+MONTH(A116))</f>
        <v/>
      </c>
      <c r="N116" s="12">
        <f>IF($B116="","",IF(AND(UPPER($C116)="V",D116&gt;G116),"Venda maior que a posição",IF(AND(UPPER($C116)&lt;&gt;"C",UPPER($C116)&lt;&gt;"V"),"Use C ou V","")))</f>
        <v/>
      </c>
      <c r="O116" s="11">
        <f>IF($B116="","",IF(UPPER($C116)="C",D116,IF(UPPER($C116)="V",-D116,0)))</f>
        <v/>
      </c>
      <c r="P116" s="10">
        <f>IF($B116="","",IF(UPPER($C116)="C",D116*E116,IF(UPPER($C116)="V",-D116*I116,0)))</f>
        <v/>
      </c>
    </row>
    <row r="117">
      <c r="A117" s="6" t="n"/>
      <c r="B117" s="7" t="n"/>
      <c r="C117" s="7" t="n"/>
      <c r="D117" s="8" t="n"/>
      <c r="E117" s="9" t="n"/>
      <c r="F117" s="10">
        <f>IF(OR($B117="",D117="",E117=""),"",D117*E117)</f>
        <v/>
      </c>
      <c r="G117" s="11">
        <f>IF($B117="","",SUMIFS($O$1:O116,$B$1:B116,$B117))</f>
        <v/>
      </c>
      <c r="H117" s="10">
        <f>IF($B117="","",SUMIFS($P$1:P116,$B$1:B116,$B117))</f>
        <v/>
      </c>
      <c r="I117" s="10">
        <f>IF($B117="","",IF(G117&lt;=0,0,H117/G117))</f>
        <v/>
      </c>
      <c r="J117" s="11">
        <f>IF($B117="","",G117+O117)</f>
        <v/>
      </c>
      <c r="K117" s="10">
        <f>IF($B117="","",IF(J117&lt;=0,0,(H117+P117)/J117))</f>
        <v/>
      </c>
      <c r="L117" s="10">
        <f>IF(OR($B117="",UPPER($C117)&lt;&gt;"V"),"",D117*(E117-I117))</f>
        <v/>
      </c>
      <c r="M117" s="12">
        <f>IF(A117="","",YEAR(A117)*100+MONTH(A117))</f>
        <v/>
      </c>
      <c r="N117" s="12">
        <f>IF($B117="","",IF(AND(UPPER($C117)="V",D117&gt;G117),"Venda maior que a posição",IF(AND(UPPER($C117)&lt;&gt;"C",UPPER($C117)&lt;&gt;"V"),"Use C ou V","")))</f>
        <v/>
      </c>
      <c r="O117" s="11">
        <f>IF($B117="","",IF(UPPER($C117)="C",D117,IF(UPPER($C117)="V",-D117,0)))</f>
        <v/>
      </c>
      <c r="P117" s="10">
        <f>IF($B117="","",IF(UPPER($C117)="C",D117*E117,IF(UPPER($C117)="V",-D117*I117,0)))</f>
        <v/>
      </c>
    </row>
    <row r="118">
      <c r="A118" s="6" t="n"/>
      <c r="B118" s="7" t="n"/>
      <c r="C118" s="7" t="n"/>
      <c r="D118" s="8" t="n"/>
      <c r="E118" s="9" t="n"/>
      <c r="F118" s="10">
        <f>IF(OR($B118="",D118="",E118=""),"",D118*E118)</f>
        <v/>
      </c>
      <c r="G118" s="11">
        <f>IF($B118="","",SUMIFS($O$1:O117,$B$1:B117,$B118))</f>
        <v/>
      </c>
      <c r="H118" s="10">
        <f>IF($B118="","",SUMIFS($P$1:P117,$B$1:B117,$B118))</f>
        <v/>
      </c>
      <c r="I118" s="10">
        <f>IF($B118="","",IF(G118&lt;=0,0,H118/G118))</f>
        <v/>
      </c>
      <c r="J118" s="11">
        <f>IF($B118="","",G118+O118)</f>
        <v/>
      </c>
      <c r="K118" s="10">
        <f>IF($B118="","",IF(J118&lt;=0,0,(H118+P118)/J118))</f>
        <v/>
      </c>
      <c r="L118" s="10">
        <f>IF(OR($B118="",UPPER($C118)&lt;&gt;"V"),"",D118*(E118-I118))</f>
        <v/>
      </c>
      <c r="M118" s="12">
        <f>IF(A118="","",YEAR(A118)*100+MONTH(A118))</f>
        <v/>
      </c>
      <c r="N118" s="12">
        <f>IF($B118="","",IF(AND(UPPER($C118)="V",D118&gt;G118),"Venda maior que a posição",IF(AND(UPPER($C118)&lt;&gt;"C",UPPER($C118)&lt;&gt;"V"),"Use C ou V","")))</f>
        <v/>
      </c>
      <c r="O118" s="11">
        <f>IF($B118="","",IF(UPPER($C118)="C",D118,IF(UPPER($C118)="V",-D118,0)))</f>
        <v/>
      </c>
      <c r="P118" s="10">
        <f>IF($B118="","",IF(UPPER($C118)="C",D118*E118,IF(UPPER($C118)="V",-D118*I118,0)))</f>
        <v/>
      </c>
    </row>
    <row r="119">
      <c r="A119" s="6" t="n"/>
      <c r="B119" s="7" t="n"/>
      <c r="C119" s="7" t="n"/>
      <c r="D119" s="8" t="n"/>
      <c r="E119" s="9" t="n"/>
      <c r="F119" s="10">
        <f>IF(OR($B119="",D119="",E119=""),"",D119*E119)</f>
        <v/>
      </c>
      <c r="G119" s="11">
        <f>IF($B119="","",SUMIFS($O$1:O118,$B$1:B118,$B119))</f>
        <v/>
      </c>
      <c r="H119" s="10">
        <f>IF($B119="","",SUMIFS($P$1:P118,$B$1:B118,$B119))</f>
        <v/>
      </c>
      <c r="I119" s="10">
        <f>IF($B119="","",IF(G119&lt;=0,0,H119/G119))</f>
        <v/>
      </c>
      <c r="J119" s="11">
        <f>IF($B119="","",G119+O119)</f>
        <v/>
      </c>
      <c r="K119" s="10">
        <f>IF($B119="","",IF(J119&lt;=0,0,(H119+P119)/J119))</f>
        <v/>
      </c>
      <c r="L119" s="10">
        <f>IF(OR($B119="",UPPER($C119)&lt;&gt;"V"),"",D119*(E119-I119))</f>
        <v/>
      </c>
      <c r="M119" s="12">
        <f>IF(A119="","",YEAR(A119)*100+MONTH(A119))</f>
        <v/>
      </c>
      <c r="N119" s="12">
        <f>IF($B119="","",IF(AND(UPPER($C119)="V",D119&gt;G119),"Venda maior que a posição",IF(AND(UPPER($C119)&lt;&gt;"C",UPPER($C119)&lt;&gt;"V"),"Use C ou V","")))</f>
        <v/>
      </c>
      <c r="O119" s="11">
        <f>IF($B119="","",IF(UPPER($C119)="C",D119,IF(UPPER($C119)="V",-D119,0)))</f>
        <v/>
      </c>
      <c r="P119" s="10">
        <f>IF($B119="","",IF(UPPER($C119)="C",D119*E119,IF(UPPER($C119)="V",-D119*I119,0)))</f>
        <v/>
      </c>
    </row>
    <row r="120">
      <c r="A120" s="6" t="n"/>
      <c r="B120" s="7" t="n"/>
      <c r="C120" s="7" t="n"/>
      <c r="D120" s="8" t="n"/>
      <c r="E120" s="9" t="n"/>
      <c r="F120" s="10">
        <f>IF(OR($B120="",D120="",E120=""),"",D120*E120)</f>
        <v/>
      </c>
      <c r="G120" s="11">
        <f>IF($B120="","",SUMIFS($O$1:O119,$B$1:B119,$B120))</f>
        <v/>
      </c>
      <c r="H120" s="10">
        <f>IF($B120="","",SUMIFS($P$1:P119,$B$1:B119,$B120))</f>
        <v/>
      </c>
      <c r="I120" s="10">
        <f>IF($B120="","",IF(G120&lt;=0,0,H120/G120))</f>
        <v/>
      </c>
      <c r="J120" s="11">
        <f>IF($B120="","",G120+O120)</f>
        <v/>
      </c>
      <c r="K120" s="10">
        <f>IF($B120="","",IF(J120&lt;=0,0,(H120+P120)/J120))</f>
        <v/>
      </c>
      <c r="L120" s="10">
        <f>IF(OR($B120="",UPPER($C120)&lt;&gt;"V"),"",D120*(E120-I120))</f>
        <v/>
      </c>
      <c r="M120" s="12">
        <f>IF(A120="","",YEAR(A120)*100+MONTH(A120))</f>
        <v/>
      </c>
      <c r="N120" s="12">
        <f>IF($B120="","",IF(AND(UPPER($C120)="V",D120&gt;G120),"Venda maior que a posição",IF(AND(UPPER($C120)&lt;&gt;"C",UPPER($C120)&lt;&gt;"V"),"Use C ou V","")))</f>
        <v/>
      </c>
      <c r="O120" s="11">
        <f>IF($B120="","",IF(UPPER($C120)="C",D120,IF(UPPER($C120)="V",-D120,0)))</f>
        <v/>
      </c>
      <c r="P120" s="10">
        <f>IF($B120="","",IF(UPPER($C120)="C",D120*E120,IF(UPPER($C120)="V",-D120*I120,0)))</f>
        <v/>
      </c>
    </row>
    <row r="121">
      <c r="A121" s="6" t="n"/>
      <c r="B121" s="7" t="n"/>
      <c r="C121" s="7" t="n"/>
      <c r="D121" s="8" t="n"/>
      <c r="E121" s="9" t="n"/>
      <c r="F121" s="10">
        <f>IF(OR($B121="",D121="",E121=""),"",D121*E121)</f>
        <v/>
      </c>
      <c r="G121" s="11">
        <f>IF($B121="","",SUMIFS($O$1:O120,$B$1:B120,$B121))</f>
        <v/>
      </c>
      <c r="H121" s="10">
        <f>IF($B121="","",SUMIFS($P$1:P120,$B$1:B120,$B121))</f>
        <v/>
      </c>
      <c r="I121" s="10">
        <f>IF($B121="","",IF(G121&lt;=0,0,H121/G121))</f>
        <v/>
      </c>
      <c r="J121" s="11">
        <f>IF($B121="","",G121+O121)</f>
        <v/>
      </c>
      <c r="K121" s="10">
        <f>IF($B121="","",IF(J121&lt;=0,0,(H121+P121)/J121))</f>
        <v/>
      </c>
      <c r="L121" s="10">
        <f>IF(OR($B121="",UPPER($C121)&lt;&gt;"V"),"",D121*(E121-I121))</f>
        <v/>
      </c>
      <c r="M121" s="12">
        <f>IF(A121="","",YEAR(A121)*100+MONTH(A121))</f>
        <v/>
      </c>
      <c r="N121" s="12">
        <f>IF($B121="","",IF(AND(UPPER($C121)="V",D121&gt;G121),"Venda maior que a posição",IF(AND(UPPER($C121)&lt;&gt;"C",UPPER($C121)&lt;&gt;"V"),"Use C ou V","")))</f>
        <v/>
      </c>
      <c r="O121" s="11">
        <f>IF($B121="","",IF(UPPER($C121)="C",D121,IF(UPPER($C121)="V",-D121,0)))</f>
        <v/>
      </c>
      <c r="P121" s="10">
        <f>IF($B121="","",IF(UPPER($C121)="C",D121*E121,IF(UPPER($C121)="V",-D121*I121,0)))</f>
        <v/>
      </c>
    </row>
    <row r="122">
      <c r="A122" s="6" t="n"/>
      <c r="B122" s="7" t="n"/>
      <c r="C122" s="7" t="n"/>
      <c r="D122" s="8" t="n"/>
      <c r="E122" s="9" t="n"/>
      <c r="F122" s="10">
        <f>IF(OR($B122="",D122="",E122=""),"",D122*E122)</f>
        <v/>
      </c>
      <c r="G122" s="11">
        <f>IF($B122="","",SUMIFS($O$1:O121,$B$1:B121,$B122))</f>
        <v/>
      </c>
      <c r="H122" s="10">
        <f>IF($B122="","",SUMIFS($P$1:P121,$B$1:B121,$B122))</f>
        <v/>
      </c>
      <c r="I122" s="10">
        <f>IF($B122="","",IF(G122&lt;=0,0,H122/G122))</f>
        <v/>
      </c>
      <c r="J122" s="11">
        <f>IF($B122="","",G122+O122)</f>
        <v/>
      </c>
      <c r="K122" s="10">
        <f>IF($B122="","",IF(J122&lt;=0,0,(H122+P122)/J122))</f>
        <v/>
      </c>
      <c r="L122" s="10">
        <f>IF(OR($B122="",UPPER($C122)&lt;&gt;"V"),"",D122*(E122-I122))</f>
        <v/>
      </c>
      <c r="M122" s="12">
        <f>IF(A122="","",YEAR(A122)*100+MONTH(A122))</f>
        <v/>
      </c>
      <c r="N122" s="12">
        <f>IF($B122="","",IF(AND(UPPER($C122)="V",D122&gt;G122),"Venda maior que a posição",IF(AND(UPPER($C122)&lt;&gt;"C",UPPER($C122)&lt;&gt;"V"),"Use C ou V","")))</f>
        <v/>
      </c>
      <c r="O122" s="11">
        <f>IF($B122="","",IF(UPPER($C122)="C",D122,IF(UPPER($C122)="V",-D122,0)))</f>
        <v/>
      </c>
      <c r="P122" s="10">
        <f>IF($B122="","",IF(UPPER($C122)="C",D122*E122,IF(UPPER($C122)="V",-D122*I122,0)))</f>
        <v/>
      </c>
    </row>
    <row r="123">
      <c r="A123" s="6" t="n"/>
      <c r="B123" s="7" t="n"/>
      <c r="C123" s="7" t="n"/>
      <c r="D123" s="8" t="n"/>
      <c r="E123" s="9" t="n"/>
      <c r="F123" s="10">
        <f>IF(OR($B123="",D123="",E123=""),"",D123*E123)</f>
        <v/>
      </c>
      <c r="G123" s="11">
        <f>IF($B123="","",SUMIFS($O$1:O122,$B$1:B122,$B123))</f>
        <v/>
      </c>
      <c r="H123" s="10">
        <f>IF($B123="","",SUMIFS($P$1:P122,$B$1:B122,$B123))</f>
        <v/>
      </c>
      <c r="I123" s="10">
        <f>IF($B123="","",IF(G123&lt;=0,0,H123/G123))</f>
        <v/>
      </c>
      <c r="J123" s="11">
        <f>IF($B123="","",G123+O123)</f>
        <v/>
      </c>
      <c r="K123" s="10">
        <f>IF($B123="","",IF(J123&lt;=0,0,(H123+P123)/J123))</f>
        <v/>
      </c>
      <c r="L123" s="10">
        <f>IF(OR($B123="",UPPER($C123)&lt;&gt;"V"),"",D123*(E123-I123))</f>
        <v/>
      </c>
      <c r="M123" s="12">
        <f>IF(A123="","",YEAR(A123)*100+MONTH(A123))</f>
        <v/>
      </c>
      <c r="N123" s="12">
        <f>IF($B123="","",IF(AND(UPPER($C123)="V",D123&gt;G123),"Venda maior que a posição",IF(AND(UPPER($C123)&lt;&gt;"C",UPPER($C123)&lt;&gt;"V"),"Use C ou V","")))</f>
        <v/>
      </c>
      <c r="O123" s="11">
        <f>IF($B123="","",IF(UPPER($C123)="C",D123,IF(UPPER($C123)="V",-D123,0)))</f>
        <v/>
      </c>
      <c r="P123" s="10">
        <f>IF($B123="","",IF(UPPER($C123)="C",D123*E123,IF(UPPER($C123)="V",-D123*I123,0)))</f>
        <v/>
      </c>
    </row>
    <row r="124">
      <c r="A124" s="6" t="n"/>
      <c r="B124" s="7" t="n"/>
      <c r="C124" s="7" t="n"/>
      <c r="D124" s="8" t="n"/>
      <c r="E124" s="9" t="n"/>
      <c r="F124" s="10">
        <f>IF(OR($B124="",D124="",E124=""),"",D124*E124)</f>
        <v/>
      </c>
      <c r="G124" s="11">
        <f>IF($B124="","",SUMIFS($O$1:O123,$B$1:B123,$B124))</f>
        <v/>
      </c>
      <c r="H124" s="10">
        <f>IF($B124="","",SUMIFS($P$1:P123,$B$1:B123,$B124))</f>
        <v/>
      </c>
      <c r="I124" s="10">
        <f>IF($B124="","",IF(G124&lt;=0,0,H124/G124))</f>
        <v/>
      </c>
      <c r="J124" s="11">
        <f>IF($B124="","",G124+O124)</f>
        <v/>
      </c>
      <c r="K124" s="10">
        <f>IF($B124="","",IF(J124&lt;=0,0,(H124+P124)/J124))</f>
        <v/>
      </c>
      <c r="L124" s="10">
        <f>IF(OR($B124="",UPPER($C124)&lt;&gt;"V"),"",D124*(E124-I124))</f>
        <v/>
      </c>
      <c r="M124" s="12">
        <f>IF(A124="","",YEAR(A124)*100+MONTH(A124))</f>
        <v/>
      </c>
      <c r="N124" s="12">
        <f>IF($B124="","",IF(AND(UPPER($C124)="V",D124&gt;G124),"Venda maior que a posição",IF(AND(UPPER($C124)&lt;&gt;"C",UPPER($C124)&lt;&gt;"V"),"Use C ou V","")))</f>
        <v/>
      </c>
      <c r="O124" s="11">
        <f>IF($B124="","",IF(UPPER($C124)="C",D124,IF(UPPER($C124)="V",-D124,0)))</f>
        <v/>
      </c>
      <c r="P124" s="10">
        <f>IF($B124="","",IF(UPPER($C124)="C",D124*E124,IF(UPPER($C124)="V",-D124*I124,0)))</f>
        <v/>
      </c>
    </row>
    <row r="125">
      <c r="A125" s="6" t="n"/>
      <c r="B125" s="7" t="n"/>
      <c r="C125" s="7" t="n"/>
      <c r="D125" s="8" t="n"/>
      <c r="E125" s="9" t="n"/>
      <c r="F125" s="10">
        <f>IF(OR($B125="",D125="",E125=""),"",D125*E125)</f>
        <v/>
      </c>
      <c r="G125" s="11">
        <f>IF($B125="","",SUMIFS($O$1:O124,$B$1:B124,$B125))</f>
        <v/>
      </c>
      <c r="H125" s="10">
        <f>IF($B125="","",SUMIFS($P$1:P124,$B$1:B124,$B125))</f>
        <v/>
      </c>
      <c r="I125" s="10">
        <f>IF($B125="","",IF(G125&lt;=0,0,H125/G125))</f>
        <v/>
      </c>
      <c r="J125" s="11">
        <f>IF($B125="","",G125+O125)</f>
        <v/>
      </c>
      <c r="K125" s="10">
        <f>IF($B125="","",IF(J125&lt;=0,0,(H125+P125)/J125))</f>
        <v/>
      </c>
      <c r="L125" s="10">
        <f>IF(OR($B125="",UPPER($C125)&lt;&gt;"V"),"",D125*(E125-I125))</f>
        <v/>
      </c>
      <c r="M125" s="12">
        <f>IF(A125="","",YEAR(A125)*100+MONTH(A125))</f>
        <v/>
      </c>
      <c r="N125" s="12">
        <f>IF($B125="","",IF(AND(UPPER($C125)="V",D125&gt;G125),"Venda maior que a posição",IF(AND(UPPER($C125)&lt;&gt;"C",UPPER($C125)&lt;&gt;"V"),"Use C ou V","")))</f>
        <v/>
      </c>
      <c r="O125" s="11">
        <f>IF($B125="","",IF(UPPER($C125)="C",D125,IF(UPPER($C125)="V",-D125,0)))</f>
        <v/>
      </c>
      <c r="P125" s="10">
        <f>IF($B125="","",IF(UPPER($C125)="C",D125*E125,IF(UPPER($C125)="V",-D125*I125,0)))</f>
        <v/>
      </c>
    </row>
    <row r="126">
      <c r="A126" s="6" t="n"/>
      <c r="B126" s="7" t="n"/>
      <c r="C126" s="7" t="n"/>
      <c r="D126" s="8" t="n"/>
      <c r="E126" s="9" t="n"/>
      <c r="F126" s="10">
        <f>IF(OR($B126="",D126="",E126=""),"",D126*E126)</f>
        <v/>
      </c>
      <c r="G126" s="11">
        <f>IF($B126="","",SUMIFS($O$1:O125,$B$1:B125,$B126))</f>
        <v/>
      </c>
      <c r="H126" s="10">
        <f>IF($B126="","",SUMIFS($P$1:P125,$B$1:B125,$B126))</f>
        <v/>
      </c>
      <c r="I126" s="10">
        <f>IF($B126="","",IF(G126&lt;=0,0,H126/G126))</f>
        <v/>
      </c>
      <c r="J126" s="11">
        <f>IF($B126="","",G126+O126)</f>
        <v/>
      </c>
      <c r="K126" s="10">
        <f>IF($B126="","",IF(J126&lt;=0,0,(H126+P126)/J126))</f>
        <v/>
      </c>
      <c r="L126" s="10">
        <f>IF(OR($B126="",UPPER($C126)&lt;&gt;"V"),"",D126*(E126-I126))</f>
        <v/>
      </c>
      <c r="M126" s="12">
        <f>IF(A126="","",YEAR(A126)*100+MONTH(A126))</f>
        <v/>
      </c>
      <c r="N126" s="12">
        <f>IF($B126="","",IF(AND(UPPER($C126)="V",D126&gt;G126),"Venda maior que a posição",IF(AND(UPPER($C126)&lt;&gt;"C",UPPER($C126)&lt;&gt;"V"),"Use C ou V","")))</f>
        <v/>
      </c>
      <c r="O126" s="11">
        <f>IF($B126="","",IF(UPPER($C126)="C",D126,IF(UPPER($C126)="V",-D126,0)))</f>
        <v/>
      </c>
      <c r="P126" s="10">
        <f>IF($B126="","",IF(UPPER($C126)="C",D126*E126,IF(UPPER($C126)="V",-D126*I126,0)))</f>
        <v/>
      </c>
    </row>
    <row r="127">
      <c r="A127" s="6" t="n"/>
      <c r="B127" s="7" t="n"/>
      <c r="C127" s="7" t="n"/>
      <c r="D127" s="8" t="n"/>
      <c r="E127" s="9" t="n"/>
      <c r="F127" s="10">
        <f>IF(OR($B127="",D127="",E127=""),"",D127*E127)</f>
        <v/>
      </c>
      <c r="G127" s="11">
        <f>IF($B127="","",SUMIFS($O$1:O126,$B$1:B126,$B127))</f>
        <v/>
      </c>
      <c r="H127" s="10">
        <f>IF($B127="","",SUMIFS($P$1:P126,$B$1:B126,$B127))</f>
        <v/>
      </c>
      <c r="I127" s="10">
        <f>IF($B127="","",IF(G127&lt;=0,0,H127/G127))</f>
        <v/>
      </c>
      <c r="J127" s="11">
        <f>IF($B127="","",G127+O127)</f>
        <v/>
      </c>
      <c r="K127" s="10">
        <f>IF($B127="","",IF(J127&lt;=0,0,(H127+P127)/J127))</f>
        <v/>
      </c>
      <c r="L127" s="10">
        <f>IF(OR($B127="",UPPER($C127)&lt;&gt;"V"),"",D127*(E127-I127))</f>
        <v/>
      </c>
      <c r="M127" s="12">
        <f>IF(A127="","",YEAR(A127)*100+MONTH(A127))</f>
        <v/>
      </c>
      <c r="N127" s="12">
        <f>IF($B127="","",IF(AND(UPPER($C127)="V",D127&gt;G127),"Venda maior que a posição",IF(AND(UPPER($C127)&lt;&gt;"C",UPPER($C127)&lt;&gt;"V"),"Use C ou V","")))</f>
        <v/>
      </c>
      <c r="O127" s="11">
        <f>IF($B127="","",IF(UPPER($C127)="C",D127,IF(UPPER($C127)="V",-D127,0)))</f>
        <v/>
      </c>
      <c r="P127" s="10">
        <f>IF($B127="","",IF(UPPER($C127)="C",D127*E127,IF(UPPER($C127)="V",-D127*I127,0)))</f>
        <v/>
      </c>
    </row>
    <row r="128">
      <c r="A128" s="6" t="n"/>
      <c r="B128" s="7" t="n"/>
      <c r="C128" s="7" t="n"/>
      <c r="D128" s="8" t="n"/>
      <c r="E128" s="9" t="n"/>
      <c r="F128" s="10">
        <f>IF(OR($B128="",D128="",E128=""),"",D128*E128)</f>
        <v/>
      </c>
      <c r="G128" s="11">
        <f>IF($B128="","",SUMIFS($O$1:O127,$B$1:B127,$B128))</f>
        <v/>
      </c>
      <c r="H128" s="10">
        <f>IF($B128="","",SUMIFS($P$1:P127,$B$1:B127,$B128))</f>
        <v/>
      </c>
      <c r="I128" s="10">
        <f>IF($B128="","",IF(G128&lt;=0,0,H128/G128))</f>
        <v/>
      </c>
      <c r="J128" s="11">
        <f>IF($B128="","",G128+O128)</f>
        <v/>
      </c>
      <c r="K128" s="10">
        <f>IF($B128="","",IF(J128&lt;=0,0,(H128+P128)/J128))</f>
        <v/>
      </c>
      <c r="L128" s="10">
        <f>IF(OR($B128="",UPPER($C128)&lt;&gt;"V"),"",D128*(E128-I128))</f>
        <v/>
      </c>
      <c r="M128" s="12">
        <f>IF(A128="","",YEAR(A128)*100+MONTH(A128))</f>
        <v/>
      </c>
      <c r="N128" s="12">
        <f>IF($B128="","",IF(AND(UPPER($C128)="V",D128&gt;G128),"Venda maior que a posição",IF(AND(UPPER($C128)&lt;&gt;"C",UPPER($C128)&lt;&gt;"V"),"Use C ou V","")))</f>
        <v/>
      </c>
      <c r="O128" s="11">
        <f>IF($B128="","",IF(UPPER($C128)="C",D128,IF(UPPER($C128)="V",-D128,0)))</f>
        <v/>
      </c>
      <c r="P128" s="10">
        <f>IF($B128="","",IF(UPPER($C128)="C",D128*E128,IF(UPPER($C128)="V",-D128*I128,0)))</f>
        <v/>
      </c>
    </row>
    <row r="129">
      <c r="A129" s="6" t="n"/>
      <c r="B129" s="7" t="n"/>
      <c r="C129" s="7" t="n"/>
      <c r="D129" s="8" t="n"/>
      <c r="E129" s="9" t="n"/>
      <c r="F129" s="10">
        <f>IF(OR($B129="",D129="",E129=""),"",D129*E129)</f>
        <v/>
      </c>
      <c r="G129" s="11">
        <f>IF($B129="","",SUMIFS($O$1:O128,$B$1:B128,$B129))</f>
        <v/>
      </c>
      <c r="H129" s="10">
        <f>IF($B129="","",SUMIFS($P$1:P128,$B$1:B128,$B129))</f>
        <v/>
      </c>
      <c r="I129" s="10">
        <f>IF($B129="","",IF(G129&lt;=0,0,H129/G129))</f>
        <v/>
      </c>
      <c r="J129" s="11">
        <f>IF($B129="","",G129+O129)</f>
        <v/>
      </c>
      <c r="K129" s="10">
        <f>IF($B129="","",IF(J129&lt;=0,0,(H129+P129)/J129))</f>
        <v/>
      </c>
      <c r="L129" s="10">
        <f>IF(OR($B129="",UPPER($C129)&lt;&gt;"V"),"",D129*(E129-I129))</f>
        <v/>
      </c>
      <c r="M129" s="12">
        <f>IF(A129="","",YEAR(A129)*100+MONTH(A129))</f>
        <v/>
      </c>
      <c r="N129" s="12">
        <f>IF($B129="","",IF(AND(UPPER($C129)="V",D129&gt;G129),"Venda maior que a posição",IF(AND(UPPER($C129)&lt;&gt;"C",UPPER($C129)&lt;&gt;"V"),"Use C ou V","")))</f>
        <v/>
      </c>
      <c r="O129" s="11">
        <f>IF($B129="","",IF(UPPER($C129)="C",D129,IF(UPPER($C129)="V",-D129,0)))</f>
        <v/>
      </c>
      <c r="P129" s="10">
        <f>IF($B129="","",IF(UPPER($C129)="C",D129*E129,IF(UPPER($C129)="V",-D129*I129,0)))</f>
        <v/>
      </c>
    </row>
    <row r="130">
      <c r="A130" s="6" t="n"/>
      <c r="B130" s="7" t="n"/>
      <c r="C130" s="7" t="n"/>
      <c r="D130" s="8" t="n"/>
      <c r="E130" s="9" t="n"/>
      <c r="F130" s="10">
        <f>IF(OR($B130="",D130="",E130=""),"",D130*E130)</f>
        <v/>
      </c>
      <c r="G130" s="11">
        <f>IF($B130="","",SUMIFS($O$1:O129,$B$1:B129,$B130))</f>
        <v/>
      </c>
      <c r="H130" s="10">
        <f>IF($B130="","",SUMIFS($P$1:P129,$B$1:B129,$B130))</f>
        <v/>
      </c>
      <c r="I130" s="10">
        <f>IF($B130="","",IF(G130&lt;=0,0,H130/G130))</f>
        <v/>
      </c>
      <c r="J130" s="11">
        <f>IF($B130="","",G130+O130)</f>
        <v/>
      </c>
      <c r="K130" s="10">
        <f>IF($B130="","",IF(J130&lt;=0,0,(H130+P130)/J130))</f>
        <v/>
      </c>
      <c r="L130" s="10">
        <f>IF(OR($B130="",UPPER($C130)&lt;&gt;"V"),"",D130*(E130-I130))</f>
        <v/>
      </c>
      <c r="M130" s="12">
        <f>IF(A130="","",YEAR(A130)*100+MONTH(A130))</f>
        <v/>
      </c>
      <c r="N130" s="12">
        <f>IF($B130="","",IF(AND(UPPER($C130)="V",D130&gt;G130),"Venda maior que a posição",IF(AND(UPPER($C130)&lt;&gt;"C",UPPER($C130)&lt;&gt;"V"),"Use C ou V","")))</f>
        <v/>
      </c>
      <c r="O130" s="11">
        <f>IF($B130="","",IF(UPPER($C130)="C",D130,IF(UPPER($C130)="V",-D130,0)))</f>
        <v/>
      </c>
      <c r="P130" s="10">
        <f>IF($B130="","",IF(UPPER($C130)="C",D130*E130,IF(UPPER($C130)="V",-D130*I130,0)))</f>
        <v/>
      </c>
    </row>
    <row r="131">
      <c r="A131" s="6" t="n"/>
      <c r="B131" s="7" t="n"/>
      <c r="C131" s="7" t="n"/>
      <c r="D131" s="8" t="n"/>
      <c r="E131" s="9" t="n"/>
      <c r="F131" s="10">
        <f>IF(OR($B131="",D131="",E131=""),"",D131*E131)</f>
        <v/>
      </c>
      <c r="G131" s="11">
        <f>IF($B131="","",SUMIFS($O$1:O130,$B$1:B130,$B131))</f>
        <v/>
      </c>
      <c r="H131" s="10">
        <f>IF($B131="","",SUMIFS($P$1:P130,$B$1:B130,$B131))</f>
        <v/>
      </c>
      <c r="I131" s="10">
        <f>IF($B131="","",IF(G131&lt;=0,0,H131/G131))</f>
        <v/>
      </c>
      <c r="J131" s="11">
        <f>IF($B131="","",G131+O131)</f>
        <v/>
      </c>
      <c r="K131" s="10">
        <f>IF($B131="","",IF(J131&lt;=0,0,(H131+P131)/J131))</f>
        <v/>
      </c>
      <c r="L131" s="10">
        <f>IF(OR($B131="",UPPER($C131)&lt;&gt;"V"),"",D131*(E131-I131))</f>
        <v/>
      </c>
      <c r="M131" s="12">
        <f>IF(A131="","",YEAR(A131)*100+MONTH(A131))</f>
        <v/>
      </c>
      <c r="N131" s="12">
        <f>IF($B131="","",IF(AND(UPPER($C131)="V",D131&gt;G131),"Venda maior que a posição",IF(AND(UPPER($C131)&lt;&gt;"C",UPPER($C131)&lt;&gt;"V"),"Use C ou V","")))</f>
        <v/>
      </c>
      <c r="O131" s="11">
        <f>IF($B131="","",IF(UPPER($C131)="C",D131,IF(UPPER($C131)="V",-D131,0)))</f>
        <v/>
      </c>
      <c r="P131" s="10">
        <f>IF($B131="","",IF(UPPER($C131)="C",D131*E131,IF(UPPER($C131)="V",-D131*I131,0)))</f>
        <v/>
      </c>
    </row>
    <row r="132">
      <c r="A132" s="6" t="n"/>
      <c r="B132" s="7" t="n"/>
      <c r="C132" s="7" t="n"/>
      <c r="D132" s="8" t="n"/>
      <c r="E132" s="9" t="n"/>
      <c r="F132" s="10">
        <f>IF(OR($B132="",D132="",E132=""),"",D132*E132)</f>
        <v/>
      </c>
      <c r="G132" s="11">
        <f>IF($B132="","",SUMIFS($O$1:O131,$B$1:B131,$B132))</f>
        <v/>
      </c>
      <c r="H132" s="10">
        <f>IF($B132="","",SUMIFS($P$1:P131,$B$1:B131,$B132))</f>
        <v/>
      </c>
      <c r="I132" s="10">
        <f>IF($B132="","",IF(G132&lt;=0,0,H132/G132))</f>
        <v/>
      </c>
      <c r="J132" s="11">
        <f>IF($B132="","",G132+O132)</f>
        <v/>
      </c>
      <c r="K132" s="10">
        <f>IF($B132="","",IF(J132&lt;=0,0,(H132+P132)/J132))</f>
        <v/>
      </c>
      <c r="L132" s="10">
        <f>IF(OR($B132="",UPPER($C132)&lt;&gt;"V"),"",D132*(E132-I132))</f>
        <v/>
      </c>
      <c r="M132" s="12">
        <f>IF(A132="","",YEAR(A132)*100+MONTH(A132))</f>
        <v/>
      </c>
      <c r="N132" s="12">
        <f>IF($B132="","",IF(AND(UPPER($C132)="V",D132&gt;G132),"Venda maior que a posição",IF(AND(UPPER($C132)&lt;&gt;"C",UPPER($C132)&lt;&gt;"V"),"Use C ou V","")))</f>
        <v/>
      </c>
      <c r="O132" s="11">
        <f>IF($B132="","",IF(UPPER($C132)="C",D132,IF(UPPER($C132)="V",-D132,0)))</f>
        <v/>
      </c>
      <c r="P132" s="10">
        <f>IF($B132="","",IF(UPPER($C132)="C",D132*E132,IF(UPPER($C132)="V",-D132*I132,0)))</f>
        <v/>
      </c>
    </row>
    <row r="133">
      <c r="A133" s="6" t="n"/>
      <c r="B133" s="7" t="n"/>
      <c r="C133" s="7" t="n"/>
      <c r="D133" s="8" t="n"/>
      <c r="E133" s="9" t="n"/>
      <c r="F133" s="10">
        <f>IF(OR($B133="",D133="",E133=""),"",D133*E133)</f>
        <v/>
      </c>
      <c r="G133" s="11">
        <f>IF($B133="","",SUMIFS($O$1:O132,$B$1:B132,$B133))</f>
        <v/>
      </c>
      <c r="H133" s="10">
        <f>IF($B133="","",SUMIFS($P$1:P132,$B$1:B132,$B133))</f>
        <v/>
      </c>
      <c r="I133" s="10">
        <f>IF($B133="","",IF(G133&lt;=0,0,H133/G133))</f>
        <v/>
      </c>
      <c r="J133" s="11">
        <f>IF($B133="","",G133+O133)</f>
        <v/>
      </c>
      <c r="K133" s="10">
        <f>IF($B133="","",IF(J133&lt;=0,0,(H133+P133)/J133))</f>
        <v/>
      </c>
      <c r="L133" s="10">
        <f>IF(OR($B133="",UPPER($C133)&lt;&gt;"V"),"",D133*(E133-I133))</f>
        <v/>
      </c>
      <c r="M133" s="12">
        <f>IF(A133="","",YEAR(A133)*100+MONTH(A133))</f>
        <v/>
      </c>
      <c r="N133" s="12">
        <f>IF($B133="","",IF(AND(UPPER($C133)="V",D133&gt;G133),"Venda maior que a posição",IF(AND(UPPER($C133)&lt;&gt;"C",UPPER($C133)&lt;&gt;"V"),"Use C ou V","")))</f>
        <v/>
      </c>
      <c r="O133" s="11">
        <f>IF($B133="","",IF(UPPER($C133)="C",D133,IF(UPPER($C133)="V",-D133,0)))</f>
        <v/>
      </c>
      <c r="P133" s="10">
        <f>IF($B133="","",IF(UPPER($C133)="C",D133*E133,IF(UPPER($C133)="V",-D133*I133,0)))</f>
        <v/>
      </c>
    </row>
    <row r="134">
      <c r="A134" s="6" t="n"/>
      <c r="B134" s="7" t="n"/>
      <c r="C134" s="7" t="n"/>
      <c r="D134" s="8" t="n"/>
      <c r="E134" s="9" t="n"/>
      <c r="F134" s="10">
        <f>IF(OR($B134="",D134="",E134=""),"",D134*E134)</f>
        <v/>
      </c>
      <c r="G134" s="11">
        <f>IF($B134="","",SUMIFS($O$1:O133,$B$1:B133,$B134))</f>
        <v/>
      </c>
      <c r="H134" s="10">
        <f>IF($B134="","",SUMIFS($P$1:P133,$B$1:B133,$B134))</f>
        <v/>
      </c>
      <c r="I134" s="10">
        <f>IF($B134="","",IF(G134&lt;=0,0,H134/G134))</f>
        <v/>
      </c>
      <c r="J134" s="11">
        <f>IF($B134="","",G134+O134)</f>
        <v/>
      </c>
      <c r="K134" s="10">
        <f>IF($B134="","",IF(J134&lt;=0,0,(H134+P134)/J134))</f>
        <v/>
      </c>
      <c r="L134" s="10">
        <f>IF(OR($B134="",UPPER($C134)&lt;&gt;"V"),"",D134*(E134-I134))</f>
        <v/>
      </c>
      <c r="M134" s="12">
        <f>IF(A134="","",YEAR(A134)*100+MONTH(A134))</f>
        <v/>
      </c>
      <c r="N134" s="12">
        <f>IF($B134="","",IF(AND(UPPER($C134)="V",D134&gt;G134),"Venda maior que a posição",IF(AND(UPPER($C134)&lt;&gt;"C",UPPER($C134)&lt;&gt;"V"),"Use C ou V","")))</f>
        <v/>
      </c>
      <c r="O134" s="11">
        <f>IF($B134="","",IF(UPPER($C134)="C",D134,IF(UPPER($C134)="V",-D134,0)))</f>
        <v/>
      </c>
      <c r="P134" s="10">
        <f>IF($B134="","",IF(UPPER($C134)="C",D134*E134,IF(UPPER($C134)="V",-D134*I134,0)))</f>
        <v/>
      </c>
    </row>
    <row r="135">
      <c r="A135" s="6" t="n"/>
      <c r="B135" s="7" t="n"/>
      <c r="C135" s="7" t="n"/>
      <c r="D135" s="8" t="n"/>
      <c r="E135" s="9" t="n"/>
      <c r="F135" s="10">
        <f>IF(OR($B135="",D135="",E135=""),"",D135*E135)</f>
        <v/>
      </c>
      <c r="G135" s="11">
        <f>IF($B135="","",SUMIFS($O$1:O134,$B$1:B134,$B135))</f>
        <v/>
      </c>
      <c r="H135" s="10">
        <f>IF($B135="","",SUMIFS($P$1:P134,$B$1:B134,$B135))</f>
        <v/>
      </c>
      <c r="I135" s="10">
        <f>IF($B135="","",IF(G135&lt;=0,0,H135/G135))</f>
        <v/>
      </c>
      <c r="J135" s="11">
        <f>IF($B135="","",G135+O135)</f>
        <v/>
      </c>
      <c r="K135" s="10">
        <f>IF($B135="","",IF(J135&lt;=0,0,(H135+P135)/J135))</f>
        <v/>
      </c>
      <c r="L135" s="10">
        <f>IF(OR($B135="",UPPER($C135)&lt;&gt;"V"),"",D135*(E135-I135))</f>
        <v/>
      </c>
      <c r="M135" s="12">
        <f>IF(A135="","",YEAR(A135)*100+MONTH(A135))</f>
        <v/>
      </c>
      <c r="N135" s="12">
        <f>IF($B135="","",IF(AND(UPPER($C135)="V",D135&gt;G135),"Venda maior que a posição",IF(AND(UPPER($C135)&lt;&gt;"C",UPPER($C135)&lt;&gt;"V"),"Use C ou V","")))</f>
        <v/>
      </c>
      <c r="O135" s="11">
        <f>IF($B135="","",IF(UPPER($C135)="C",D135,IF(UPPER($C135)="V",-D135,0)))</f>
        <v/>
      </c>
      <c r="P135" s="10">
        <f>IF($B135="","",IF(UPPER($C135)="C",D135*E135,IF(UPPER($C135)="V",-D135*I135,0)))</f>
        <v/>
      </c>
    </row>
    <row r="136">
      <c r="A136" s="6" t="n"/>
      <c r="B136" s="7" t="n"/>
      <c r="C136" s="7" t="n"/>
      <c r="D136" s="8" t="n"/>
      <c r="E136" s="9" t="n"/>
      <c r="F136" s="10">
        <f>IF(OR($B136="",D136="",E136=""),"",D136*E136)</f>
        <v/>
      </c>
      <c r="G136" s="11">
        <f>IF($B136="","",SUMIFS($O$1:O135,$B$1:B135,$B136))</f>
        <v/>
      </c>
      <c r="H136" s="10">
        <f>IF($B136="","",SUMIFS($P$1:P135,$B$1:B135,$B136))</f>
        <v/>
      </c>
      <c r="I136" s="10">
        <f>IF($B136="","",IF(G136&lt;=0,0,H136/G136))</f>
        <v/>
      </c>
      <c r="J136" s="11">
        <f>IF($B136="","",G136+O136)</f>
        <v/>
      </c>
      <c r="K136" s="10">
        <f>IF($B136="","",IF(J136&lt;=0,0,(H136+P136)/J136))</f>
        <v/>
      </c>
      <c r="L136" s="10">
        <f>IF(OR($B136="",UPPER($C136)&lt;&gt;"V"),"",D136*(E136-I136))</f>
        <v/>
      </c>
      <c r="M136" s="12">
        <f>IF(A136="","",YEAR(A136)*100+MONTH(A136))</f>
        <v/>
      </c>
      <c r="N136" s="12">
        <f>IF($B136="","",IF(AND(UPPER($C136)="V",D136&gt;G136),"Venda maior que a posição",IF(AND(UPPER($C136)&lt;&gt;"C",UPPER($C136)&lt;&gt;"V"),"Use C ou V","")))</f>
        <v/>
      </c>
      <c r="O136" s="11">
        <f>IF($B136="","",IF(UPPER($C136)="C",D136,IF(UPPER($C136)="V",-D136,0)))</f>
        <v/>
      </c>
      <c r="P136" s="10">
        <f>IF($B136="","",IF(UPPER($C136)="C",D136*E136,IF(UPPER($C136)="V",-D136*I136,0)))</f>
        <v/>
      </c>
    </row>
    <row r="137">
      <c r="A137" s="6" t="n"/>
      <c r="B137" s="7" t="n"/>
      <c r="C137" s="7" t="n"/>
      <c r="D137" s="8" t="n"/>
      <c r="E137" s="9" t="n"/>
      <c r="F137" s="10">
        <f>IF(OR($B137="",D137="",E137=""),"",D137*E137)</f>
        <v/>
      </c>
      <c r="G137" s="11">
        <f>IF($B137="","",SUMIFS($O$1:O136,$B$1:B136,$B137))</f>
        <v/>
      </c>
      <c r="H137" s="10">
        <f>IF($B137="","",SUMIFS($P$1:P136,$B$1:B136,$B137))</f>
        <v/>
      </c>
      <c r="I137" s="10">
        <f>IF($B137="","",IF(G137&lt;=0,0,H137/G137))</f>
        <v/>
      </c>
      <c r="J137" s="11">
        <f>IF($B137="","",G137+O137)</f>
        <v/>
      </c>
      <c r="K137" s="10">
        <f>IF($B137="","",IF(J137&lt;=0,0,(H137+P137)/J137))</f>
        <v/>
      </c>
      <c r="L137" s="10">
        <f>IF(OR($B137="",UPPER($C137)&lt;&gt;"V"),"",D137*(E137-I137))</f>
        <v/>
      </c>
      <c r="M137" s="12">
        <f>IF(A137="","",YEAR(A137)*100+MONTH(A137))</f>
        <v/>
      </c>
      <c r="N137" s="12">
        <f>IF($B137="","",IF(AND(UPPER($C137)="V",D137&gt;G137),"Venda maior que a posição",IF(AND(UPPER($C137)&lt;&gt;"C",UPPER($C137)&lt;&gt;"V"),"Use C ou V","")))</f>
        <v/>
      </c>
      <c r="O137" s="11">
        <f>IF($B137="","",IF(UPPER($C137)="C",D137,IF(UPPER($C137)="V",-D137,0)))</f>
        <v/>
      </c>
      <c r="P137" s="10">
        <f>IF($B137="","",IF(UPPER($C137)="C",D137*E137,IF(UPPER($C137)="V",-D137*I137,0)))</f>
        <v/>
      </c>
    </row>
    <row r="138">
      <c r="A138" s="6" t="n"/>
      <c r="B138" s="7" t="n"/>
      <c r="C138" s="7" t="n"/>
      <c r="D138" s="8" t="n"/>
      <c r="E138" s="9" t="n"/>
      <c r="F138" s="10">
        <f>IF(OR($B138="",D138="",E138=""),"",D138*E138)</f>
        <v/>
      </c>
      <c r="G138" s="11">
        <f>IF($B138="","",SUMIFS($O$1:O137,$B$1:B137,$B138))</f>
        <v/>
      </c>
      <c r="H138" s="10">
        <f>IF($B138="","",SUMIFS($P$1:P137,$B$1:B137,$B138))</f>
        <v/>
      </c>
      <c r="I138" s="10">
        <f>IF($B138="","",IF(G138&lt;=0,0,H138/G138))</f>
        <v/>
      </c>
      <c r="J138" s="11">
        <f>IF($B138="","",G138+O138)</f>
        <v/>
      </c>
      <c r="K138" s="10">
        <f>IF($B138="","",IF(J138&lt;=0,0,(H138+P138)/J138))</f>
        <v/>
      </c>
      <c r="L138" s="10">
        <f>IF(OR($B138="",UPPER($C138)&lt;&gt;"V"),"",D138*(E138-I138))</f>
        <v/>
      </c>
      <c r="M138" s="12">
        <f>IF(A138="","",YEAR(A138)*100+MONTH(A138))</f>
        <v/>
      </c>
      <c r="N138" s="12">
        <f>IF($B138="","",IF(AND(UPPER($C138)="V",D138&gt;G138),"Venda maior que a posição",IF(AND(UPPER($C138)&lt;&gt;"C",UPPER($C138)&lt;&gt;"V"),"Use C ou V","")))</f>
        <v/>
      </c>
      <c r="O138" s="11">
        <f>IF($B138="","",IF(UPPER($C138)="C",D138,IF(UPPER($C138)="V",-D138,0)))</f>
        <v/>
      </c>
      <c r="P138" s="10">
        <f>IF($B138="","",IF(UPPER($C138)="C",D138*E138,IF(UPPER($C138)="V",-D138*I138,0)))</f>
        <v/>
      </c>
    </row>
    <row r="139">
      <c r="A139" s="6" t="n"/>
      <c r="B139" s="7" t="n"/>
      <c r="C139" s="7" t="n"/>
      <c r="D139" s="8" t="n"/>
      <c r="E139" s="9" t="n"/>
      <c r="F139" s="10">
        <f>IF(OR($B139="",D139="",E139=""),"",D139*E139)</f>
        <v/>
      </c>
      <c r="G139" s="11">
        <f>IF($B139="","",SUMIFS($O$1:O138,$B$1:B138,$B139))</f>
        <v/>
      </c>
      <c r="H139" s="10">
        <f>IF($B139="","",SUMIFS($P$1:P138,$B$1:B138,$B139))</f>
        <v/>
      </c>
      <c r="I139" s="10">
        <f>IF($B139="","",IF(G139&lt;=0,0,H139/G139))</f>
        <v/>
      </c>
      <c r="J139" s="11">
        <f>IF($B139="","",G139+O139)</f>
        <v/>
      </c>
      <c r="K139" s="10">
        <f>IF($B139="","",IF(J139&lt;=0,0,(H139+P139)/J139))</f>
        <v/>
      </c>
      <c r="L139" s="10">
        <f>IF(OR($B139="",UPPER($C139)&lt;&gt;"V"),"",D139*(E139-I139))</f>
        <v/>
      </c>
      <c r="M139" s="12">
        <f>IF(A139="","",YEAR(A139)*100+MONTH(A139))</f>
        <v/>
      </c>
      <c r="N139" s="12">
        <f>IF($B139="","",IF(AND(UPPER($C139)="V",D139&gt;G139),"Venda maior que a posição",IF(AND(UPPER($C139)&lt;&gt;"C",UPPER($C139)&lt;&gt;"V"),"Use C ou V","")))</f>
        <v/>
      </c>
      <c r="O139" s="11">
        <f>IF($B139="","",IF(UPPER($C139)="C",D139,IF(UPPER($C139)="V",-D139,0)))</f>
        <v/>
      </c>
      <c r="P139" s="10">
        <f>IF($B139="","",IF(UPPER($C139)="C",D139*E139,IF(UPPER($C139)="V",-D139*I139,0)))</f>
        <v/>
      </c>
    </row>
    <row r="140">
      <c r="A140" s="6" t="n"/>
      <c r="B140" s="7" t="n"/>
      <c r="C140" s="7" t="n"/>
      <c r="D140" s="8" t="n"/>
      <c r="E140" s="9" t="n"/>
      <c r="F140" s="10">
        <f>IF(OR($B140="",D140="",E140=""),"",D140*E140)</f>
        <v/>
      </c>
      <c r="G140" s="11">
        <f>IF($B140="","",SUMIFS($O$1:O139,$B$1:B139,$B140))</f>
        <v/>
      </c>
      <c r="H140" s="10">
        <f>IF($B140="","",SUMIFS($P$1:P139,$B$1:B139,$B140))</f>
        <v/>
      </c>
      <c r="I140" s="10">
        <f>IF($B140="","",IF(G140&lt;=0,0,H140/G140))</f>
        <v/>
      </c>
      <c r="J140" s="11">
        <f>IF($B140="","",G140+O140)</f>
        <v/>
      </c>
      <c r="K140" s="10">
        <f>IF($B140="","",IF(J140&lt;=0,0,(H140+P140)/J140))</f>
        <v/>
      </c>
      <c r="L140" s="10">
        <f>IF(OR($B140="",UPPER($C140)&lt;&gt;"V"),"",D140*(E140-I140))</f>
        <v/>
      </c>
      <c r="M140" s="12">
        <f>IF(A140="","",YEAR(A140)*100+MONTH(A140))</f>
        <v/>
      </c>
      <c r="N140" s="12">
        <f>IF($B140="","",IF(AND(UPPER($C140)="V",D140&gt;G140),"Venda maior que a posição",IF(AND(UPPER($C140)&lt;&gt;"C",UPPER($C140)&lt;&gt;"V"),"Use C ou V","")))</f>
        <v/>
      </c>
      <c r="O140" s="11">
        <f>IF($B140="","",IF(UPPER($C140)="C",D140,IF(UPPER($C140)="V",-D140,0)))</f>
        <v/>
      </c>
      <c r="P140" s="10">
        <f>IF($B140="","",IF(UPPER($C140)="C",D140*E140,IF(UPPER($C140)="V",-D140*I140,0)))</f>
        <v/>
      </c>
    </row>
    <row r="141">
      <c r="A141" s="6" t="n"/>
      <c r="B141" s="7" t="n"/>
      <c r="C141" s="7" t="n"/>
      <c r="D141" s="8" t="n"/>
      <c r="E141" s="9" t="n"/>
      <c r="F141" s="10">
        <f>IF(OR($B141="",D141="",E141=""),"",D141*E141)</f>
        <v/>
      </c>
      <c r="G141" s="11">
        <f>IF($B141="","",SUMIFS($O$1:O140,$B$1:B140,$B141))</f>
        <v/>
      </c>
      <c r="H141" s="10">
        <f>IF($B141="","",SUMIFS($P$1:P140,$B$1:B140,$B141))</f>
        <v/>
      </c>
      <c r="I141" s="10">
        <f>IF($B141="","",IF(G141&lt;=0,0,H141/G141))</f>
        <v/>
      </c>
      <c r="J141" s="11">
        <f>IF($B141="","",G141+O141)</f>
        <v/>
      </c>
      <c r="K141" s="10">
        <f>IF($B141="","",IF(J141&lt;=0,0,(H141+P141)/J141))</f>
        <v/>
      </c>
      <c r="L141" s="10">
        <f>IF(OR($B141="",UPPER($C141)&lt;&gt;"V"),"",D141*(E141-I141))</f>
        <v/>
      </c>
      <c r="M141" s="12">
        <f>IF(A141="","",YEAR(A141)*100+MONTH(A141))</f>
        <v/>
      </c>
      <c r="N141" s="12">
        <f>IF($B141="","",IF(AND(UPPER($C141)="V",D141&gt;G141),"Venda maior que a posição",IF(AND(UPPER($C141)&lt;&gt;"C",UPPER($C141)&lt;&gt;"V"),"Use C ou V","")))</f>
        <v/>
      </c>
      <c r="O141" s="11">
        <f>IF($B141="","",IF(UPPER($C141)="C",D141,IF(UPPER($C141)="V",-D141,0)))</f>
        <v/>
      </c>
      <c r="P141" s="10">
        <f>IF($B141="","",IF(UPPER($C141)="C",D141*E141,IF(UPPER($C141)="V",-D141*I141,0)))</f>
        <v/>
      </c>
    </row>
    <row r="142">
      <c r="A142" s="6" t="n"/>
      <c r="B142" s="7" t="n"/>
      <c r="C142" s="7" t="n"/>
      <c r="D142" s="8" t="n"/>
      <c r="E142" s="9" t="n"/>
      <c r="F142" s="10">
        <f>IF(OR($B142="",D142="",E142=""),"",D142*E142)</f>
        <v/>
      </c>
      <c r="G142" s="11">
        <f>IF($B142="","",SUMIFS($O$1:O141,$B$1:B141,$B142))</f>
        <v/>
      </c>
      <c r="H142" s="10">
        <f>IF($B142="","",SUMIFS($P$1:P141,$B$1:B141,$B142))</f>
        <v/>
      </c>
      <c r="I142" s="10">
        <f>IF($B142="","",IF(G142&lt;=0,0,H142/G142))</f>
        <v/>
      </c>
      <c r="J142" s="11">
        <f>IF($B142="","",G142+O142)</f>
        <v/>
      </c>
      <c r="K142" s="10">
        <f>IF($B142="","",IF(J142&lt;=0,0,(H142+P142)/J142))</f>
        <v/>
      </c>
      <c r="L142" s="10">
        <f>IF(OR($B142="",UPPER($C142)&lt;&gt;"V"),"",D142*(E142-I142))</f>
        <v/>
      </c>
      <c r="M142" s="12">
        <f>IF(A142="","",YEAR(A142)*100+MONTH(A142))</f>
        <v/>
      </c>
      <c r="N142" s="12">
        <f>IF($B142="","",IF(AND(UPPER($C142)="V",D142&gt;G142),"Venda maior que a posição",IF(AND(UPPER($C142)&lt;&gt;"C",UPPER($C142)&lt;&gt;"V"),"Use C ou V","")))</f>
        <v/>
      </c>
      <c r="O142" s="11">
        <f>IF($B142="","",IF(UPPER($C142)="C",D142,IF(UPPER($C142)="V",-D142,0)))</f>
        <v/>
      </c>
      <c r="P142" s="10">
        <f>IF($B142="","",IF(UPPER($C142)="C",D142*E142,IF(UPPER($C142)="V",-D142*I142,0)))</f>
        <v/>
      </c>
    </row>
    <row r="143">
      <c r="A143" s="6" t="n"/>
      <c r="B143" s="7" t="n"/>
      <c r="C143" s="7" t="n"/>
      <c r="D143" s="8" t="n"/>
      <c r="E143" s="9" t="n"/>
      <c r="F143" s="10">
        <f>IF(OR($B143="",D143="",E143=""),"",D143*E143)</f>
        <v/>
      </c>
      <c r="G143" s="11">
        <f>IF($B143="","",SUMIFS($O$1:O142,$B$1:B142,$B143))</f>
        <v/>
      </c>
      <c r="H143" s="10">
        <f>IF($B143="","",SUMIFS($P$1:P142,$B$1:B142,$B143))</f>
        <v/>
      </c>
      <c r="I143" s="10">
        <f>IF($B143="","",IF(G143&lt;=0,0,H143/G143))</f>
        <v/>
      </c>
      <c r="J143" s="11">
        <f>IF($B143="","",G143+O143)</f>
        <v/>
      </c>
      <c r="K143" s="10">
        <f>IF($B143="","",IF(J143&lt;=0,0,(H143+P143)/J143))</f>
        <v/>
      </c>
      <c r="L143" s="10">
        <f>IF(OR($B143="",UPPER($C143)&lt;&gt;"V"),"",D143*(E143-I143))</f>
        <v/>
      </c>
      <c r="M143" s="12">
        <f>IF(A143="","",YEAR(A143)*100+MONTH(A143))</f>
        <v/>
      </c>
      <c r="N143" s="12">
        <f>IF($B143="","",IF(AND(UPPER($C143)="V",D143&gt;G143),"Venda maior que a posição",IF(AND(UPPER($C143)&lt;&gt;"C",UPPER($C143)&lt;&gt;"V"),"Use C ou V","")))</f>
        <v/>
      </c>
      <c r="O143" s="11">
        <f>IF($B143="","",IF(UPPER($C143)="C",D143,IF(UPPER($C143)="V",-D143,0)))</f>
        <v/>
      </c>
      <c r="P143" s="10">
        <f>IF($B143="","",IF(UPPER($C143)="C",D143*E143,IF(UPPER($C143)="V",-D143*I143,0)))</f>
        <v/>
      </c>
    </row>
    <row r="144">
      <c r="A144" s="6" t="n"/>
      <c r="B144" s="7" t="n"/>
      <c r="C144" s="7" t="n"/>
      <c r="D144" s="8" t="n"/>
      <c r="E144" s="9" t="n"/>
      <c r="F144" s="10">
        <f>IF(OR($B144="",D144="",E144=""),"",D144*E144)</f>
        <v/>
      </c>
      <c r="G144" s="11">
        <f>IF($B144="","",SUMIFS($O$1:O143,$B$1:B143,$B144))</f>
        <v/>
      </c>
      <c r="H144" s="10">
        <f>IF($B144="","",SUMIFS($P$1:P143,$B$1:B143,$B144))</f>
        <v/>
      </c>
      <c r="I144" s="10">
        <f>IF($B144="","",IF(G144&lt;=0,0,H144/G144))</f>
        <v/>
      </c>
      <c r="J144" s="11">
        <f>IF($B144="","",G144+O144)</f>
        <v/>
      </c>
      <c r="K144" s="10">
        <f>IF($B144="","",IF(J144&lt;=0,0,(H144+P144)/J144))</f>
        <v/>
      </c>
      <c r="L144" s="10">
        <f>IF(OR($B144="",UPPER($C144)&lt;&gt;"V"),"",D144*(E144-I144))</f>
        <v/>
      </c>
      <c r="M144" s="12">
        <f>IF(A144="","",YEAR(A144)*100+MONTH(A144))</f>
        <v/>
      </c>
      <c r="N144" s="12">
        <f>IF($B144="","",IF(AND(UPPER($C144)="V",D144&gt;G144),"Venda maior que a posição",IF(AND(UPPER($C144)&lt;&gt;"C",UPPER($C144)&lt;&gt;"V"),"Use C ou V","")))</f>
        <v/>
      </c>
      <c r="O144" s="11">
        <f>IF($B144="","",IF(UPPER($C144)="C",D144,IF(UPPER($C144)="V",-D144,0)))</f>
        <v/>
      </c>
      <c r="P144" s="10">
        <f>IF($B144="","",IF(UPPER($C144)="C",D144*E144,IF(UPPER($C144)="V",-D144*I144,0)))</f>
        <v/>
      </c>
    </row>
    <row r="145">
      <c r="A145" s="6" t="n"/>
      <c r="B145" s="7" t="n"/>
      <c r="C145" s="7" t="n"/>
      <c r="D145" s="8" t="n"/>
      <c r="E145" s="9" t="n"/>
      <c r="F145" s="10">
        <f>IF(OR($B145="",D145="",E145=""),"",D145*E145)</f>
        <v/>
      </c>
      <c r="G145" s="11">
        <f>IF($B145="","",SUMIFS($O$1:O144,$B$1:B144,$B145))</f>
        <v/>
      </c>
      <c r="H145" s="10">
        <f>IF($B145="","",SUMIFS($P$1:P144,$B$1:B144,$B145))</f>
        <v/>
      </c>
      <c r="I145" s="10">
        <f>IF($B145="","",IF(G145&lt;=0,0,H145/G145))</f>
        <v/>
      </c>
      <c r="J145" s="11">
        <f>IF($B145="","",G145+O145)</f>
        <v/>
      </c>
      <c r="K145" s="10">
        <f>IF($B145="","",IF(J145&lt;=0,0,(H145+P145)/J145))</f>
        <v/>
      </c>
      <c r="L145" s="10">
        <f>IF(OR($B145="",UPPER($C145)&lt;&gt;"V"),"",D145*(E145-I145))</f>
        <v/>
      </c>
      <c r="M145" s="12">
        <f>IF(A145="","",YEAR(A145)*100+MONTH(A145))</f>
        <v/>
      </c>
      <c r="N145" s="12">
        <f>IF($B145="","",IF(AND(UPPER($C145)="V",D145&gt;G145),"Venda maior que a posição",IF(AND(UPPER($C145)&lt;&gt;"C",UPPER($C145)&lt;&gt;"V"),"Use C ou V","")))</f>
        <v/>
      </c>
      <c r="O145" s="11">
        <f>IF($B145="","",IF(UPPER($C145)="C",D145,IF(UPPER($C145)="V",-D145,0)))</f>
        <v/>
      </c>
      <c r="P145" s="10">
        <f>IF($B145="","",IF(UPPER($C145)="C",D145*E145,IF(UPPER($C145)="V",-D145*I145,0)))</f>
        <v/>
      </c>
    </row>
    <row r="146">
      <c r="A146" s="6" t="n"/>
      <c r="B146" s="7" t="n"/>
      <c r="C146" s="7" t="n"/>
      <c r="D146" s="8" t="n"/>
      <c r="E146" s="9" t="n"/>
      <c r="F146" s="10">
        <f>IF(OR($B146="",D146="",E146=""),"",D146*E146)</f>
        <v/>
      </c>
      <c r="G146" s="11">
        <f>IF($B146="","",SUMIFS($O$1:O145,$B$1:B145,$B146))</f>
        <v/>
      </c>
      <c r="H146" s="10">
        <f>IF($B146="","",SUMIFS($P$1:P145,$B$1:B145,$B146))</f>
        <v/>
      </c>
      <c r="I146" s="10">
        <f>IF($B146="","",IF(G146&lt;=0,0,H146/G146))</f>
        <v/>
      </c>
      <c r="J146" s="11">
        <f>IF($B146="","",G146+O146)</f>
        <v/>
      </c>
      <c r="K146" s="10">
        <f>IF($B146="","",IF(J146&lt;=0,0,(H146+P146)/J146))</f>
        <v/>
      </c>
      <c r="L146" s="10">
        <f>IF(OR($B146="",UPPER($C146)&lt;&gt;"V"),"",D146*(E146-I146))</f>
        <v/>
      </c>
      <c r="M146" s="12">
        <f>IF(A146="","",YEAR(A146)*100+MONTH(A146))</f>
        <v/>
      </c>
      <c r="N146" s="12">
        <f>IF($B146="","",IF(AND(UPPER($C146)="V",D146&gt;G146),"Venda maior que a posição",IF(AND(UPPER($C146)&lt;&gt;"C",UPPER($C146)&lt;&gt;"V"),"Use C ou V","")))</f>
        <v/>
      </c>
      <c r="O146" s="11">
        <f>IF($B146="","",IF(UPPER($C146)="C",D146,IF(UPPER($C146)="V",-D146,0)))</f>
        <v/>
      </c>
      <c r="P146" s="10">
        <f>IF($B146="","",IF(UPPER($C146)="C",D146*E146,IF(UPPER($C146)="V",-D146*I146,0)))</f>
        <v/>
      </c>
    </row>
    <row r="147">
      <c r="A147" s="6" t="n"/>
      <c r="B147" s="7" t="n"/>
      <c r="C147" s="7" t="n"/>
      <c r="D147" s="8" t="n"/>
      <c r="E147" s="9" t="n"/>
      <c r="F147" s="10">
        <f>IF(OR($B147="",D147="",E147=""),"",D147*E147)</f>
        <v/>
      </c>
      <c r="G147" s="11">
        <f>IF($B147="","",SUMIFS($O$1:O146,$B$1:B146,$B147))</f>
        <v/>
      </c>
      <c r="H147" s="10">
        <f>IF($B147="","",SUMIFS($P$1:P146,$B$1:B146,$B147))</f>
        <v/>
      </c>
      <c r="I147" s="10">
        <f>IF($B147="","",IF(G147&lt;=0,0,H147/G147))</f>
        <v/>
      </c>
      <c r="J147" s="11">
        <f>IF($B147="","",G147+O147)</f>
        <v/>
      </c>
      <c r="K147" s="10">
        <f>IF($B147="","",IF(J147&lt;=0,0,(H147+P147)/J147))</f>
        <v/>
      </c>
      <c r="L147" s="10">
        <f>IF(OR($B147="",UPPER($C147)&lt;&gt;"V"),"",D147*(E147-I147))</f>
        <v/>
      </c>
      <c r="M147" s="12">
        <f>IF(A147="","",YEAR(A147)*100+MONTH(A147))</f>
        <v/>
      </c>
      <c r="N147" s="12">
        <f>IF($B147="","",IF(AND(UPPER($C147)="V",D147&gt;G147),"Venda maior que a posição",IF(AND(UPPER($C147)&lt;&gt;"C",UPPER($C147)&lt;&gt;"V"),"Use C ou V","")))</f>
        <v/>
      </c>
      <c r="O147" s="11">
        <f>IF($B147="","",IF(UPPER($C147)="C",D147,IF(UPPER($C147)="V",-D147,0)))</f>
        <v/>
      </c>
      <c r="P147" s="10">
        <f>IF($B147="","",IF(UPPER($C147)="C",D147*E147,IF(UPPER($C147)="V",-D147*I147,0)))</f>
        <v/>
      </c>
    </row>
    <row r="148">
      <c r="A148" s="6" t="n"/>
      <c r="B148" s="7" t="n"/>
      <c r="C148" s="7" t="n"/>
      <c r="D148" s="8" t="n"/>
      <c r="E148" s="9" t="n"/>
      <c r="F148" s="10">
        <f>IF(OR($B148="",D148="",E148=""),"",D148*E148)</f>
        <v/>
      </c>
      <c r="G148" s="11">
        <f>IF($B148="","",SUMIFS($O$1:O147,$B$1:B147,$B148))</f>
        <v/>
      </c>
      <c r="H148" s="10">
        <f>IF($B148="","",SUMIFS($P$1:P147,$B$1:B147,$B148))</f>
        <v/>
      </c>
      <c r="I148" s="10">
        <f>IF($B148="","",IF(G148&lt;=0,0,H148/G148))</f>
        <v/>
      </c>
      <c r="J148" s="11">
        <f>IF($B148="","",G148+O148)</f>
        <v/>
      </c>
      <c r="K148" s="10">
        <f>IF($B148="","",IF(J148&lt;=0,0,(H148+P148)/J148))</f>
        <v/>
      </c>
      <c r="L148" s="10">
        <f>IF(OR($B148="",UPPER($C148)&lt;&gt;"V"),"",D148*(E148-I148))</f>
        <v/>
      </c>
      <c r="M148" s="12">
        <f>IF(A148="","",YEAR(A148)*100+MONTH(A148))</f>
        <v/>
      </c>
      <c r="N148" s="12">
        <f>IF($B148="","",IF(AND(UPPER($C148)="V",D148&gt;G148),"Venda maior que a posição",IF(AND(UPPER($C148)&lt;&gt;"C",UPPER($C148)&lt;&gt;"V"),"Use C ou V","")))</f>
        <v/>
      </c>
      <c r="O148" s="11">
        <f>IF($B148="","",IF(UPPER($C148)="C",D148,IF(UPPER($C148)="V",-D148,0)))</f>
        <v/>
      </c>
      <c r="P148" s="10">
        <f>IF($B148="","",IF(UPPER($C148)="C",D148*E148,IF(UPPER($C148)="V",-D148*I148,0)))</f>
        <v/>
      </c>
    </row>
    <row r="149">
      <c r="A149" s="6" t="n"/>
      <c r="B149" s="7" t="n"/>
      <c r="C149" s="7" t="n"/>
      <c r="D149" s="8" t="n"/>
      <c r="E149" s="9" t="n"/>
      <c r="F149" s="10">
        <f>IF(OR($B149="",D149="",E149=""),"",D149*E149)</f>
        <v/>
      </c>
      <c r="G149" s="11">
        <f>IF($B149="","",SUMIFS($O$1:O148,$B$1:B148,$B149))</f>
        <v/>
      </c>
      <c r="H149" s="10">
        <f>IF($B149="","",SUMIFS($P$1:P148,$B$1:B148,$B149))</f>
        <v/>
      </c>
      <c r="I149" s="10">
        <f>IF($B149="","",IF(G149&lt;=0,0,H149/G149))</f>
        <v/>
      </c>
      <c r="J149" s="11">
        <f>IF($B149="","",G149+O149)</f>
        <v/>
      </c>
      <c r="K149" s="10">
        <f>IF($B149="","",IF(J149&lt;=0,0,(H149+P149)/J149))</f>
        <v/>
      </c>
      <c r="L149" s="10">
        <f>IF(OR($B149="",UPPER($C149)&lt;&gt;"V"),"",D149*(E149-I149))</f>
        <v/>
      </c>
      <c r="M149" s="12">
        <f>IF(A149="","",YEAR(A149)*100+MONTH(A149))</f>
        <v/>
      </c>
      <c r="N149" s="12">
        <f>IF($B149="","",IF(AND(UPPER($C149)="V",D149&gt;G149),"Venda maior que a posição",IF(AND(UPPER($C149)&lt;&gt;"C",UPPER($C149)&lt;&gt;"V"),"Use C ou V","")))</f>
        <v/>
      </c>
      <c r="O149" s="11">
        <f>IF($B149="","",IF(UPPER($C149)="C",D149,IF(UPPER($C149)="V",-D149,0)))</f>
        <v/>
      </c>
      <c r="P149" s="10">
        <f>IF($B149="","",IF(UPPER($C149)="C",D149*E149,IF(UPPER($C149)="V",-D149*I149,0)))</f>
        <v/>
      </c>
    </row>
    <row r="150">
      <c r="A150" s="6" t="n"/>
      <c r="B150" s="7" t="n"/>
      <c r="C150" s="7" t="n"/>
      <c r="D150" s="8" t="n"/>
      <c r="E150" s="9" t="n"/>
      <c r="F150" s="10">
        <f>IF(OR($B150="",D150="",E150=""),"",D150*E150)</f>
        <v/>
      </c>
      <c r="G150" s="11">
        <f>IF($B150="","",SUMIFS($O$1:O149,$B$1:B149,$B150))</f>
        <v/>
      </c>
      <c r="H150" s="10">
        <f>IF($B150="","",SUMIFS($P$1:P149,$B$1:B149,$B150))</f>
        <v/>
      </c>
      <c r="I150" s="10">
        <f>IF($B150="","",IF(G150&lt;=0,0,H150/G150))</f>
        <v/>
      </c>
      <c r="J150" s="11">
        <f>IF($B150="","",G150+O150)</f>
        <v/>
      </c>
      <c r="K150" s="10">
        <f>IF($B150="","",IF(J150&lt;=0,0,(H150+P150)/J150))</f>
        <v/>
      </c>
      <c r="L150" s="10">
        <f>IF(OR($B150="",UPPER($C150)&lt;&gt;"V"),"",D150*(E150-I150))</f>
        <v/>
      </c>
      <c r="M150" s="12">
        <f>IF(A150="","",YEAR(A150)*100+MONTH(A150))</f>
        <v/>
      </c>
      <c r="N150" s="12">
        <f>IF($B150="","",IF(AND(UPPER($C150)="V",D150&gt;G150),"Venda maior que a posição",IF(AND(UPPER($C150)&lt;&gt;"C",UPPER($C150)&lt;&gt;"V"),"Use C ou V","")))</f>
        <v/>
      </c>
      <c r="O150" s="11">
        <f>IF($B150="","",IF(UPPER($C150)="C",D150,IF(UPPER($C150)="V",-D150,0)))</f>
        <v/>
      </c>
      <c r="P150" s="10">
        <f>IF($B150="","",IF(UPPER($C150)="C",D150*E150,IF(UPPER($C150)="V",-D150*I150,0)))</f>
        <v/>
      </c>
    </row>
    <row r="151">
      <c r="A151" s="6" t="n"/>
      <c r="B151" s="7" t="n"/>
      <c r="C151" s="7" t="n"/>
      <c r="D151" s="8" t="n"/>
      <c r="E151" s="9" t="n"/>
      <c r="F151" s="10">
        <f>IF(OR($B151="",D151="",E151=""),"",D151*E151)</f>
        <v/>
      </c>
      <c r="G151" s="11">
        <f>IF($B151="","",SUMIFS($O$1:O150,$B$1:B150,$B151))</f>
        <v/>
      </c>
      <c r="H151" s="10">
        <f>IF($B151="","",SUMIFS($P$1:P150,$B$1:B150,$B151))</f>
        <v/>
      </c>
      <c r="I151" s="10">
        <f>IF($B151="","",IF(G151&lt;=0,0,H151/G151))</f>
        <v/>
      </c>
      <c r="J151" s="11">
        <f>IF($B151="","",G151+O151)</f>
        <v/>
      </c>
      <c r="K151" s="10">
        <f>IF($B151="","",IF(J151&lt;=0,0,(H151+P151)/J151))</f>
        <v/>
      </c>
      <c r="L151" s="10">
        <f>IF(OR($B151="",UPPER($C151)&lt;&gt;"V"),"",D151*(E151-I151))</f>
        <v/>
      </c>
      <c r="M151" s="12">
        <f>IF(A151="","",YEAR(A151)*100+MONTH(A151))</f>
        <v/>
      </c>
      <c r="N151" s="12">
        <f>IF($B151="","",IF(AND(UPPER($C151)="V",D151&gt;G151),"Venda maior que a posição",IF(AND(UPPER($C151)&lt;&gt;"C",UPPER($C151)&lt;&gt;"V"),"Use C ou V","")))</f>
        <v/>
      </c>
      <c r="O151" s="11">
        <f>IF($B151="","",IF(UPPER($C151)="C",D151,IF(UPPER($C151)="V",-D151,0)))</f>
        <v/>
      </c>
      <c r="P151" s="10">
        <f>IF($B151="","",IF(UPPER($C151)="C",D151*E151,IF(UPPER($C151)="V",-D151*I151,0)))</f>
        <v/>
      </c>
    </row>
    <row r="152">
      <c r="A152" s="6" t="n"/>
      <c r="B152" s="7" t="n"/>
      <c r="C152" s="7" t="n"/>
      <c r="D152" s="8" t="n"/>
      <c r="E152" s="9" t="n"/>
      <c r="F152" s="10">
        <f>IF(OR($B152="",D152="",E152=""),"",D152*E152)</f>
        <v/>
      </c>
      <c r="G152" s="11">
        <f>IF($B152="","",SUMIFS($O$1:O151,$B$1:B151,$B152))</f>
        <v/>
      </c>
      <c r="H152" s="10">
        <f>IF($B152="","",SUMIFS($P$1:P151,$B$1:B151,$B152))</f>
        <v/>
      </c>
      <c r="I152" s="10">
        <f>IF($B152="","",IF(G152&lt;=0,0,H152/G152))</f>
        <v/>
      </c>
      <c r="J152" s="11">
        <f>IF($B152="","",G152+O152)</f>
        <v/>
      </c>
      <c r="K152" s="10">
        <f>IF($B152="","",IF(J152&lt;=0,0,(H152+P152)/J152))</f>
        <v/>
      </c>
      <c r="L152" s="10">
        <f>IF(OR($B152="",UPPER($C152)&lt;&gt;"V"),"",D152*(E152-I152))</f>
        <v/>
      </c>
      <c r="M152" s="12">
        <f>IF(A152="","",YEAR(A152)*100+MONTH(A152))</f>
        <v/>
      </c>
      <c r="N152" s="12">
        <f>IF($B152="","",IF(AND(UPPER($C152)="V",D152&gt;G152),"Venda maior que a posição",IF(AND(UPPER($C152)&lt;&gt;"C",UPPER($C152)&lt;&gt;"V"),"Use C ou V","")))</f>
        <v/>
      </c>
      <c r="O152" s="11">
        <f>IF($B152="","",IF(UPPER($C152)="C",D152,IF(UPPER($C152)="V",-D152,0)))</f>
        <v/>
      </c>
      <c r="P152" s="10">
        <f>IF($B152="","",IF(UPPER($C152)="C",D152*E152,IF(UPPER($C152)="V",-D152*I152,0)))</f>
        <v/>
      </c>
    </row>
    <row r="153">
      <c r="A153" s="6" t="n"/>
      <c r="B153" s="7" t="n"/>
      <c r="C153" s="7" t="n"/>
      <c r="D153" s="8" t="n"/>
      <c r="E153" s="9" t="n"/>
      <c r="F153" s="10">
        <f>IF(OR($B153="",D153="",E153=""),"",D153*E153)</f>
        <v/>
      </c>
      <c r="G153" s="11">
        <f>IF($B153="","",SUMIFS($O$1:O152,$B$1:B152,$B153))</f>
        <v/>
      </c>
      <c r="H153" s="10">
        <f>IF($B153="","",SUMIFS($P$1:P152,$B$1:B152,$B153))</f>
        <v/>
      </c>
      <c r="I153" s="10">
        <f>IF($B153="","",IF(G153&lt;=0,0,H153/G153))</f>
        <v/>
      </c>
      <c r="J153" s="11">
        <f>IF($B153="","",G153+O153)</f>
        <v/>
      </c>
      <c r="K153" s="10">
        <f>IF($B153="","",IF(J153&lt;=0,0,(H153+P153)/J153))</f>
        <v/>
      </c>
      <c r="L153" s="10">
        <f>IF(OR($B153="",UPPER($C153)&lt;&gt;"V"),"",D153*(E153-I153))</f>
        <v/>
      </c>
      <c r="M153" s="12">
        <f>IF(A153="","",YEAR(A153)*100+MONTH(A153))</f>
        <v/>
      </c>
      <c r="N153" s="12">
        <f>IF($B153="","",IF(AND(UPPER($C153)="V",D153&gt;G153),"Venda maior que a posição",IF(AND(UPPER($C153)&lt;&gt;"C",UPPER($C153)&lt;&gt;"V"),"Use C ou V","")))</f>
        <v/>
      </c>
      <c r="O153" s="11">
        <f>IF($B153="","",IF(UPPER($C153)="C",D153,IF(UPPER($C153)="V",-D153,0)))</f>
        <v/>
      </c>
      <c r="P153" s="10">
        <f>IF($B153="","",IF(UPPER($C153)="C",D153*E153,IF(UPPER($C153)="V",-D153*I153,0)))</f>
        <v/>
      </c>
    </row>
    <row r="154">
      <c r="A154" s="6" t="n"/>
      <c r="B154" s="7" t="n"/>
      <c r="C154" s="7" t="n"/>
      <c r="D154" s="8" t="n"/>
      <c r="E154" s="9" t="n"/>
      <c r="F154" s="10">
        <f>IF(OR($B154="",D154="",E154=""),"",D154*E154)</f>
        <v/>
      </c>
      <c r="G154" s="11">
        <f>IF($B154="","",SUMIFS($O$1:O153,$B$1:B153,$B154))</f>
        <v/>
      </c>
      <c r="H154" s="10">
        <f>IF($B154="","",SUMIFS($P$1:P153,$B$1:B153,$B154))</f>
        <v/>
      </c>
      <c r="I154" s="10">
        <f>IF($B154="","",IF(G154&lt;=0,0,H154/G154))</f>
        <v/>
      </c>
      <c r="J154" s="11">
        <f>IF($B154="","",G154+O154)</f>
        <v/>
      </c>
      <c r="K154" s="10">
        <f>IF($B154="","",IF(J154&lt;=0,0,(H154+P154)/J154))</f>
        <v/>
      </c>
      <c r="L154" s="10">
        <f>IF(OR($B154="",UPPER($C154)&lt;&gt;"V"),"",D154*(E154-I154))</f>
        <v/>
      </c>
      <c r="M154" s="12">
        <f>IF(A154="","",YEAR(A154)*100+MONTH(A154))</f>
        <v/>
      </c>
      <c r="N154" s="12">
        <f>IF($B154="","",IF(AND(UPPER($C154)="V",D154&gt;G154),"Venda maior que a posição",IF(AND(UPPER($C154)&lt;&gt;"C",UPPER($C154)&lt;&gt;"V"),"Use C ou V","")))</f>
        <v/>
      </c>
      <c r="O154" s="11">
        <f>IF($B154="","",IF(UPPER($C154)="C",D154,IF(UPPER($C154)="V",-D154,0)))</f>
        <v/>
      </c>
      <c r="P154" s="10">
        <f>IF($B154="","",IF(UPPER($C154)="C",D154*E154,IF(UPPER($C154)="V",-D154*I154,0)))</f>
        <v/>
      </c>
    </row>
    <row r="155">
      <c r="A155" s="6" t="n"/>
      <c r="B155" s="7" t="n"/>
      <c r="C155" s="7" t="n"/>
      <c r="D155" s="8" t="n"/>
      <c r="E155" s="9" t="n"/>
      <c r="F155" s="10">
        <f>IF(OR($B155="",D155="",E155=""),"",D155*E155)</f>
        <v/>
      </c>
      <c r="G155" s="11">
        <f>IF($B155="","",SUMIFS($O$1:O154,$B$1:B154,$B155))</f>
        <v/>
      </c>
      <c r="H155" s="10">
        <f>IF($B155="","",SUMIFS($P$1:P154,$B$1:B154,$B155))</f>
        <v/>
      </c>
      <c r="I155" s="10">
        <f>IF($B155="","",IF(G155&lt;=0,0,H155/G155))</f>
        <v/>
      </c>
      <c r="J155" s="11">
        <f>IF($B155="","",G155+O155)</f>
        <v/>
      </c>
      <c r="K155" s="10">
        <f>IF($B155="","",IF(J155&lt;=0,0,(H155+P155)/J155))</f>
        <v/>
      </c>
      <c r="L155" s="10">
        <f>IF(OR($B155="",UPPER($C155)&lt;&gt;"V"),"",D155*(E155-I155))</f>
        <v/>
      </c>
      <c r="M155" s="12">
        <f>IF(A155="","",YEAR(A155)*100+MONTH(A155))</f>
        <v/>
      </c>
      <c r="N155" s="12">
        <f>IF($B155="","",IF(AND(UPPER($C155)="V",D155&gt;G155),"Venda maior que a posição",IF(AND(UPPER($C155)&lt;&gt;"C",UPPER($C155)&lt;&gt;"V"),"Use C ou V","")))</f>
        <v/>
      </c>
      <c r="O155" s="11">
        <f>IF($B155="","",IF(UPPER($C155)="C",D155,IF(UPPER($C155)="V",-D155,0)))</f>
        <v/>
      </c>
      <c r="P155" s="10">
        <f>IF($B155="","",IF(UPPER($C155)="C",D155*E155,IF(UPPER($C155)="V",-D155*I155,0)))</f>
        <v/>
      </c>
    </row>
    <row r="156">
      <c r="A156" s="6" t="n"/>
      <c r="B156" s="7" t="n"/>
      <c r="C156" s="7" t="n"/>
      <c r="D156" s="8" t="n"/>
      <c r="E156" s="9" t="n"/>
      <c r="F156" s="10">
        <f>IF(OR($B156="",D156="",E156=""),"",D156*E156)</f>
        <v/>
      </c>
      <c r="G156" s="11">
        <f>IF($B156="","",SUMIFS($O$1:O155,$B$1:B155,$B156))</f>
        <v/>
      </c>
      <c r="H156" s="10">
        <f>IF($B156="","",SUMIFS($P$1:P155,$B$1:B155,$B156))</f>
        <v/>
      </c>
      <c r="I156" s="10">
        <f>IF($B156="","",IF(G156&lt;=0,0,H156/G156))</f>
        <v/>
      </c>
      <c r="J156" s="11">
        <f>IF($B156="","",G156+O156)</f>
        <v/>
      </c>
      <c r="K156" s="10">
        <f>IF($B156="","",IF(J156&lt;=0,0,(H156+P156)/J156))</f>
        <v/>
      </c>
      <c r="L156" s="10">
        <f>IF(OR($B156="",UPPER($C156)&lt;&gt;"V"),"",D156*(E156-I156))</f>
        <v/>
      </c>
      <c r="M156" s="12">
        <f>IF(A156="","",YEAR(A156)*100+MONTH(A156))</f>
        <v/>
      </c>
      <c r="N156" s="12">
        <f>IF($B156="","",IF(AND(UPPER($C156)="V",D156&gt;G156),"Venda maior que a posição",IF(AND(UPPER($C156)&lt;&gt;"C",UPPER($C156)&lt;&gt;"V"),"Use C ou V","")))</f>
        <v/>
      </c>
      <c r="O156" s="11">
        <f>IF($B156="","",IF(UPPER($C156)="C",D156,IF(UPPER($C156)="V",-D156,0)))</f>
        <v/>
      </c>
      <c r="P156" s="10">
        <f>IF($B156="","",IF(UPPER($C156)="C",D156*E156,IF(UPPER($C156)="V",-D156*I156,0)))</f>
        <v/>
      </c>
    </row>
    <row r="157">
      <c r="A157" s="6" t="n"/>
      <c r="B157" s="7" t="n"/>
      <c r="C157" s="7" t="n"/>
      <c r="D157" s="8" t="n"/>
      <c r="E157" s="9" t="n"/>
      <c r="F157" s="10">
        <f>IF(OR($B157="",D157="",E157=""),"",D157*E157)</f>
        <v/>
      </c>
      <c r="G157" s="11">
        <f>IF($B157="","",SUMIFS($O$1:O156,$B$1:B156,$B157))</f>
        <v/>
      </c>
      <c r="H157" s="10">
        <f>IF($B157="","",SUMIFS($P$1:P156,$B$1:B156,$B157))</f>
        <v/>
      </c>
      <c r="I157" s="10">
        <f>IF($B157="","",IF(G157&lt;=0,0,H157/G157))</f>
        <v/>
      </c>
      <c r="J157" s="11">
        <f>IF($B157="","",G157+O157)</f>
        <v/>
      </c>
      <c r="K157" s="10">
        <f>IF($B157="","",IF(J157&lt;=0,0,(H157+P157)/J157))</f>
        <v/>
      </c>
      <c r="L157" s="10">
        <f>IF(OR($B157="",UPPER($C157)&lt;&gt;"V"),"",D157*(E157-I157))</f>
        <v/>
      </c>
      <c r="M157" s="12">
        <f>IF(A157="","",YEAR(A157)*100+MONTH(A157))</f>
        <v/>
      </c>
      <c r="N157" s="12">
        <f>IF($B157="","",IF(AND(UPPER($C157)="V",D157&gt;G157),"Venda maior que a posição",IF(AND(UPPER($C157)&lt;&gt;"C",UPPER($C157)&lt;&gt;"V"),"Use C ou V","")))</f>
        <v/>
      </c>
      <c r="O157" s="11">
        <f>IF($B157="","",IF(UPPER($C157)="C",D157,IF(UPPER($C157)="V",-D157,0)))</f>
        <v/>
      </c>
      <c r="P157" s="10">
        <f>IF($B157="","",IF(UPPER($C157)="C",D157*E157,IF(UPPER($C157)="V",-D157*I157,0)))</f>
        <v/>
      </c>
    </row>
    <row r="158">
      <c r="A158" s="6" t="n"/>
      <c r="B158" s="7" t="n"/>
      <c r="C158" s="7" t="n"/>
      <c r="D158" s="8" t="n"/>
      <c r="E158" s="9" t="n"/>
      <c r="F158" s="10">
        <f>IF(OR($B158="",D158="",E158=""),"",D158*E158)</f>
        <v/>
      </c>
      <c r="G158" s="11">
        <f>IF($B158="","",SUMIFS($O$1:O157,$B$1:B157,$B158))</f>
        <v/>
      </c>
      <c r="H158" s="10">
        <f>IF($B158="","",SUMIFS($P$1:P157,$B$1:B157,$B158))</f>
        <v/>
      </c>
      <c r="I158" s="10">
        <f>IF($B158="","",IF(G158&lt;=0,0,H158/G158))</f>
        <v/>
      </c>
      <c r="J158" s="11">
        <f>IF($B158="","",G158+O158)</f>
        <v/>
      </c>
      <c r="K158" s="10">
        <f>IF($B158="","",IF(J158&lt;=0,0,(H158+P158)/J158))</f>
        <v/>
      </c>
      <c r="L158" s="10">
        <f>IF(OR($B158="",UPPER($C158)&lt;&gt;"V"),"",D158*(E158-I158))</f>
        <v/>
      </c>
      <c r="M158" s="12">
        <f>IF(A158="","",YEAR(A158)*100+MONTH(A158))</f>
        <v/>
      </c>
      <c r="N158" s="12">
        <f>IF($B158="","",IF(AND(UPPER($C158)="V",D158&gt;G158),"Venda maior que a posição",IF(AND(UPPER($C158)&lt;&gt;"C",UPPER($C158)&lt;&gt;"V"),"Use C ou V","")))</f>
        <v/>
      </c>
      <c r="O158" s="11">
        <f>IF($B158="","",IF(UPPER($C158)="C",D158,IF(UPPER($C158)="V",-D158,0)))</f>
        <v/>
      </c>
      <c r="P158" s="10">
        <f>IF($B158="","",IF(UPPER($C158)="C",D158*E158,IF(UPPER($C158)="V",-D158*I158,0)))</f>
        <v/>
      </c>
    </row>
    <row r="159">
      <c r="A159" s="6" t="n"/>
      <c r="B159" s="7" t="n"/>
      <c r="C159" s="7" t="n"/>
      <c r="D159" s="8" t="n"/>
      <c r="E159" s="9" t="n"/>
      <c r="F159" s="10">
        <f>IF(OR($B159="",D159="",E159=""),"",D159*E159)</f>
        <v/>
      </c>
      <c r="G159" s="11">
        <f>IF($B159="","",SUMIFS($O$1:O158,$B$1:B158,$B159))</f>
        <v/>
      </c>
      <c r="H159" s="10">
        <f>IF($B159="","",SUMIFS($P$1:P158,$B$1:B158,$B159))</f>
        <v/>
      </c>
      <c r="I159" s="10">
        <f>IF($B159="","",IF(G159&lt;=0,0,H159/G159))</f>
        <v/>
      </c>
      <c r="J159" s="11">
        <f>IF($B159="","",G159+O159)</f>
        <v/>
      </c>
      <c r="K159" s="10">
        <f>IF($B159="","",IF(J159&lt;=0,0,(H159+P159)/J159))</f>
        <v/>
      </c>
      <c r="L159" s="10">
        <f>IF(OR($B159="",UPPER($C159)&lt;&gt;"V"),"",D159*(E159-I159))</f>
        <v/>
      </c>
      <c r="M159" s="12">
        <f>IF(A159="","",YEAR(A159)*100+MONTH(A159))</f>
        <v/>
      </c>
      <c r="N159" s="12">
        <f>IF($B159="","",IF(AND(UPPER($C159)="V",D159&gt;G159),"Venda maior que a posição",IF(AND(UPPER($C159)&lt;&gt;"C",UPPER($C159)&lt;&gt;"V"),"Use C ou V","")))</f>
        <v/>
      </c>
      <c r="O159" s="11">
        <f>IF($B159="","",IF(UPPER($C159)="C",D159,IF(UPPER($C159)="V",-D159,0)))</f>
        <v/>
      </c>
      <c r="P159" s="10">
        <f>IF($B159="","",IF(UPPER($C159)="C",D159*E159,IF(UPPER($C159)="V",-D159*I159,0)))</f>
        <v/>
      </c>
    </row>
    <row r="160">
      <c r="A160" s="6" t="n"/>
      <c r="B160" s="7" t="n"/>
      <c r="C160" s="7" t="n"/>
      <c r="D160" s="8" t="n"/>
      <c r="E160" s="9" t="n"/>
      <c r="F160" s="10">
        <f>IF(OR($B160="",D160="",E160=""),"",D160*E160)</f>
        <v/>
      </c>
      <c r="G160" s="11">
        <f>IF($B160="","",SUMIFS($O$1:O159,$B$1:B159,$B160))</f>
        <v/>
      </c>
      <c r="H160" s="10">
        <f>IF($B160="","",SUMIFS($P$1:P159,$B$1:B159,$B160))</f>
        <v/>
      </c>
      <c r="I160" s="10">
        <f>IF($B160="","",IF(G160&lt;=0,0,H160/G160))</f>
        <v/>
      </c>
      <c r="J160" s="11">
        <f>IF($B160="","",G160+O160)</f>
        <v/>
      </c>
      <c r="K160" s="10">
        <f>IF($B160="","",IF(J160&lt;=0,0,(H160+P160)/J160))</f>
        <v/>
      </c>
      <c r="L160" s="10">
        <f>IF(OR($B160="",UPPER($C160)&lt;&gt;"V"),"",D160*(E160-I160))</f>
        <v/>
      </c>
      <c r="M160" s="12">
        <f>IF(A160="","",YEAR(A160)*100+MONTH(A160))</f>
        <v/>
      </c>
      <c r="N160" s="12">
        <f>IF($B160="","",IF(AND(UPPER($C160)="V",D160&gt;G160),"Venda maior que a posição",IF(AND(UPPER($C160)&lt;&gt;"C",UPPER($C160)&lt;&gt;"V"),"Use C ou V","")))</f>
        <v/>
      </c>
      <c r="O160" s="11">
        <f>IF($B160="","",IF(UPPER($C160)="C",D160,IF(UPPER($C160)="V",-D160,0)))</f>
        <v/>
      </c>
      <c r="P160" s="10">
        <f>IF($B160="","",IF(UPPER($C160)="C",D160*E160,IF(UPPER($C160)="V",-D160*I160,0)))</f>
        <v/>
      </c>
    </row>
    <row r="161">
      <c r="A161" s="6" t="n"/>
      <c r="B161" s="7" t="n"/>
      <c r="C161" s="7" t="n"/>
      <c r="D161" s="8" t="n"/>
      <c r="E161" s="9" t="n"/>
      <c r="F161" s="10">
        <f>IF(OR($B161="",D161="",E161=""),"",D161*E161)</f>
        <v/>
      </c>
      <c r="G161" s="11">
        <f>IF($B161="","",SUMIFS($O$1:O160,$B$1:B160,$B161))</f>
        <v/>
      </c>
      <c r="H161" s="10">
        <f>IF($B161="","",SUMIFS($P$1:P160,$B$1:B160,$B161))</f>
        <v/>
      </c>
      <c r="I161" s="10">
        <f>IF($B161="","",IF(G161&lt;=0,0,H161/G161))</f>
        <v/>
      </c>
      <c r="J161" s="11">
        <f>IF($B161="","",G161+O161)</f>
        <v/>
      </c>
      <c r="K161" s="10">
        <f>IF($B161="","",IF(J161&lt;=0,0,(H161+P161)/J161))</f>
        <v/>
      </c>
      <c r="L161" s="10">
        <f>IF(OR($B161="",UPPER($C161)&lt;&gt;"V"),"",D161*(E161-I161))</f>
        <v/>
      </c>
      <c r="M161" s="12">
        <f>IF(A161="","",YEAR(A161)*100+MONTH(A161))</f>
        <v/>
      </c>
      <c r="N161" s="12">
        <f>IF($B161="","",IF(AND(UPPER($C161)="V",D161&gt;G161),"Venda maior que a posição",IF(AND(UPPER($C161)&lt;&gt;"C",UPPER($C161)&lt;&gt;"V"),"Use C ou V","")))</f>
        <v/>
      </c>
      <c r="O161" s="11">
        <f>IF($B161="","",IF(UPPER($C161)="C",D161,IF(UPPER($C161)="V",-D161,0)))</f>
        <v/>
      </c>
      <c r="P161" s="10">
        <f>IF($B161="","",IF(UPPER($C161)="C",D161*E161,IF(UPPER($C161)="V",-D161*I161,0)))</f>
        <v/>
      </c>
    </row>
    <row r="162">
      <c r="A162" s="6" t="n"/>
      <c r="B162" s="7" t="n"/>
      <c r="C162" s="7" t="n"/>
      <c r="D162" s="8" t="n"/>
      <c r="E162" s="9" t="n"/>
      <c r="F162" s="10">
        <f>IF(OR($B162="",D162="",E162=""),"",D162*E162)</f>
        <v/>
      </c>
      <c r="G162" s="11">
        <f>IF($B162="","",SUMIFS($O$1:O161,$B$1:B161,$B162))</f>
        <v/>
      </c>
      <c r="H162" s="10">
        <f>IF($B162="","",SUMIFS($P$1:P161,$B$1:B161,$B162))</f>
        <v/>
      </c>
      <c r="I162" s="10">
        <f>IF($B162="","",IF(G162&lt;=0,0,H162/G162))</f>
        <v/>
      </c>
      <c r="J162" s="11">
        <f>IF($B162="","",G162+O162)</f>
        <v/>
      </c>
      <c r="K162" s="10">
        <f>IF($B162="","",IF(J162&lt;=0,0,(H162+P162)/J162))</f>
        <v/>
      </c>
      <c r="L162" s="10">
        <f>IF(OR($B162="",UPPER($C162)&lt;&gt;"V"),"",D162*(E162-I162))</f>
        <v/>
      </c>
      <c r="M162" s="12">
        <f>IF(A162="","",YEAR(A162)*100+MONTH(A162))</f>
        <v/>
      </c>
      <c r="N162" s="12">
        <f>IF($B162="","",IF(AND(UPPER($C162)="V",D162&gt;G162),"Venda maior que a posição",IF(AND(UPPER($C162)&lt;&gt;"C",UPPER($C162)&lt;&gt;"V"),"Use C ou V","")))</f>
        <v/>
      </c>
      <c r="O162" s="11">
        <f>IF($B162="","",IF(UPPER($C162)="C",D162,IF(UPPER($C162)="V",-D162,0)))</f>
        <v/>
      </c>
      <c r="P162" s="10">
        <f>IF($B162="","",IF(UPPER($C162)="C",D162*E162,IF(UPPER($C162)="V",-D162*I162,0)))</f>
        <v/>
      </c>
    </row>
    <row r="163">
      <c r="A163" s="6" t="n"/>
      <c r="B163" s="7" t="n"/>
      <c r="C163" s="7" t="n"/>
      <c r="D163" s="8" t="n"/>
      <c r="E163" s="9" t="n"/>
      <c r="F163" s="10">
        <f>IF(OR($B163="",D163="",E163=""),"",D163*E163)</f>
        <v/>
      </c>
      <c r="G163" s="11">
        <f>IF($B163="","",SUMIFS($O$1:O162,$B$1:B162,$B163))</f>
        <v/>
      </c>
      <c r="H163" s="10">
        <f>IF($B163="","",SUMIFS($P$1:P162,$B$1:B162,$B163))</f>
        <v/>
      </c>
      <c r="I163" s="10">
        <f>IF($B163="","",IF(G163&lt;=0,0,H163/G163))</f>
        <v/>
      </c>
      <c r="J163" s="11">
        <f>IF($B163="","",G163+O163)</f>
        <v/>
      </c>
      <c r="K163" s="10">
        <f>IF($B163="","",IF(J163&lt;=0,0,(H163+P163)/J163))</f>
        <v/>
      </c>
      <c r="L163" s="10">
        <f>IF(OR($B163="",UPPER($C163)&lt;&gt;"V"),"",D163*(E163-I163))</f>
        <v/>
      </c>
      <c r="M163" s="12">
        <f>IF(A163="","",YEAR(A163)*100+MONTH(A163))</f>
        <v/>
      </c>
      <c r="N163" s="12">
        <f>IF($B163="","",IF(AND(UPPER($C163)="V",D163&gt;G163),"Venda maior que a posição",IF(AND(UPPER($C163)&lt;&gt;"C",UPPER($C163)&lt;&gt;"V"),"Use C ou V","")))</f>
        <v/>
      </c>
      <c r="O163" s="11">
        <f>IF($B163="","",IF(UPPER($C163)="C",D163,IF(UPPER($C163)="V",-D163,0)))</f>
        <v/>
      </c>
      <c r="P163" s="10">
        <f>IF($B163="","",IF(UPPER($C163)="C",D163*E163,IF(UPPER($C163)="V",-D163*I163,0)))</f>
        <v/>
      </c>
    </row>
    <row r="164">
      <c r="A164" s="6" t="n"/>
      <c r="B164" s="7" t="n"/>
      <c r="C164" s="7" t="n"/>
      <c r="D164" s="8" t="n"/>
      <c r="E164" s="9" t="n"/>
      <c r="F164" s="10">
        <f>IF(OR($B164="",D164="",E164=""),"",D164*E164)</f>
        <v/>
      </c>
      <c r="G164" s="11">
        <f>IF($B164="","",SUMIFS($O$1:O163,$B$1:B163,$B164))</f>
        <v/>
      </c>
      <c r="H164" s="10">
        <f>IF($B164="","",SUMIFS($P$1:P163,$B$1:B163,$B164))</f>
        <v/>
      </c>
      <c r="I164" s="10">
        <f>IF($B164="","",IF(G164&lt;=0,0,H164/G164))</f>
        <v/>
      </c>
      <c r="J164" s="11">
        <f>IF($B164="","",G164+O164)</f>
        <v/>
      </c>
      <c r="K164" s="10">
        <f>IF($B164="","",IF(J164&lt;=0,0,(H164+P164)/J164))</f>
        <v/>
      </c>
      <c r="L164" s="10">
        <f>IF(OR($B164="",UPPER($C164)&lt;&gt;"V"),"",D164*(E164-I164))</f>
        <v/>
      </c>
      <c r="M164" s="12">
        <f>IF(A164="","",YEAR(A164)*100+MONTH(A164))</f>
        <v/>
      </c>
      <c r="N164" s="12">
        <f>IF($B164="","",IF(AND(UPPER($C164)="V",D164&gt;G164),"Venda maior que a posição",IF(AND(UPPER($C164)&lt;&gt;"C",UPPER($C164)&lt;&gt;"V"),"Use C ou V","")))</f>
        <v/>
      </c>
      <c r="O164" s="11">
        <f>IF($B164="","",IF(UPPER($C164)="C",D164,IF(UPPER($C164)="V",-D164,0)))</f>
        <v/>
      </c>
      <c r="P164" s="10">
        <f>IF($B164="","",IF(UPPER($C164)="C",D164*E164,IF(UPPER($C164)="V",-D164*I164,0)))</f>
        <v/>
      </c>
    </row>
    <row r="165">
      <c r="A165" s="6" t="n"/>
      <c r="B165" s="7" t="n"/>
      <c r="C165" s="7" t="n"/>
      <c r="D165" s="8" t="n"/>
      <c r="E165" s="9" t="n"/>
      <c r="F165" s="10">
        <f>IF(OR($B165="",D165="",E165=""),"",D165*E165)</f>
        <v/>
      </c>
      <c r="G165" s="11">
        <f>IF($B165="","",SUMIFS($O$1:O164,$B$1:B164,$B165))</f>
        <v/>
      </c>
      <c r="H165" s="10">
        <f>IF($B165="","",SUMIFS($P$1:P164,$B$1:B164,$B165))</f>
        <v/>
      </c>
      <c r="I165" s="10">
        <f>IF($B165="","",IF(G165&lt;=0,0,H165/G165))</f>
        <v/>
      </c>
      <c r="J165" s="11">
        <f>IF($B165="","",G165+O165)</f>
        <v/>
      </c>
      <c r="K165" s="10">
        <f>IF($B165="","",IF(J165&lt;=0,0,(H165+P165)/J165))</f>
        <v/>
      </c>
      <c r="L165" s="10">
        <f>IF(OR($B165="",UPPER($C165)&lt;&gt;"V"),"",D165*(E165-I165))</f>
        <v/>
      </c>
      <c r="M165" s="12">
        <f>IF(A165="","",YEAR(A165)*100+MONTH(A165))</f>
        <v/>
      </c>
      <c r="N165" s="12">
        <f>IF($B165="","",IF(AND(UPPER($C165)="V",D165&gt;G165),"Venda maior que a posição",IF(AND(UPPER($C165)&lt;&gt;"C",UPPER($C165)&lt;&gt;"V"),"Use C ou V","")))</f>
        <v/>
      </c>
      <c r="O165" s="11">
        <f>IF($B165="","",IF(UPPER($C165)="C",D165,IF(UPPER($C165)="V",-D165,0)))</f>
        <v/>
      </c>
      <c r="P165" s="10">
        <f>IF($B165="","",IF(UPPER($C165)="C",D165*E165,IF(UPPER($C165)="V",-D165*I165,0)))</f>
        <v/>
      </c>
    </row>
    <row r="166">
      <c r="A166" s="6" t="n"/>
      <c r="B166" s="7" t="n"/>
      <c r="C166" s="7" t="n"/>
      <c r="D166" s="8" t="n"/>
      <c r="E166" s="9" t="n"/>
      <c r="F166" s="10">
        <f>IF(OR($B166="",D166="",E166=""),"",D166*E166)</f>
        <v/>
      </c>
      <c r="G166" s="11">
        <f>IF($B166="","",SUMIFS($O$1:O165,$B$1:B165,$B166))</f>
        <v/>
      </c>
      <c r="H166" s="10">
        <f>IF($B166="","",SUMIFS($P$1:P165,$B$1:B165,$B166))</f>
        <v/>
      </c>
      <c r="I166" s="10">
        <f>IF($B166="","",IF(G166&lt;=0,0,H166/G166))</f>
        <v/>
      </c>
      <c r="J166" s="11">
        <f>IF($B166="","",G166+O166)</f>
        <v/>
      </c>
      <c r="K166" s="10">
        <f>IF($B166="","",IF(J166&lt;=0,0,(H166+P166)/J166))</f>
        <v/>
      </c>
      <c r="L166" s="10">
        <f>IF(OR($B166="",UPPER($C166)&lt;&gt;"V"),"",D166*(E166-I166))</f>
        <v/>
      </c>
      <c r="M166" s="12">
        <f>IF(A166="","",YEAR(A166)*100+MONTH(A166))</f>
        <v/>
      </c>
      <c r="N166" s="12">
        <f>IF($B166="","",IF(AND(UPPER($C166)="V",D166&gt;G166),"Venda maior que a posição",IF(AND(UPPER($C166)&lt;&gt;"C",UPPER($C166)&lt;&gt;"V"),"Use C ou V","")))</f>
        <v/>
      </c>
      <c r="O166" s="11">
        <f>IF($B166="","",IF(UPPER($C166)="C",D166,IF(UPPER($C166)="V",-D166,0)))</f>
        <v/>
      </c>
      <c r="P166" s="10">
        <f>IF($B166="","",IF(UPPER($C166)="C",D166*E166,IF(UPPER($C166)="V",-D166*I166,0)))</f>
        <v/>
      </c>
    </row>
    <row r="167">
      <c r="A167" s="6" t="n"/>
      <c r="B167" s="7" t="n"/>
      <c r="C167" s="7" t="n"/>
      <c r="D167" s="8" t="n"/>
      <c r="E167" s="9" t="n"/>
      <c r="F167" s="10">
        <f>IF(OR($B167="",D167="",E167=""),"",D167*E167)</f>
        <v/>
      </c>
      <c r="G167" s="11">
        <f>IF($B167="","",SUMIFS($O$1:O166,$B$1:B166,$B167))</f>
        <v/>
      </c>
      <c r="H167" s="10">
        <f>IF($B167="","",SUMIFS($P$1:P166,$B$1:B166,$B167))</f>
        <v/>
      </c>
      <c r="I167" s="10">
        <f>IF($B167="","",IF(G167&lt;=0,0,H167/G167))</f>
        <v/>
      </c>
      <c r="J167" s="11">
        <f>IF($B167="","",G167+O167)</f>
        <v/>
      </c>
      <c r="K167" s="10">
        <f>IF($B167="","",IF(J167&lt;=0,0,(H167+P167)/J167))</f>
        <v/>
      </c>
      <c r="L167" s="10">
        <f>IF(OR($B167="",UPPER($C167)&lt;&gt;"V"),"",D167*(E167-I167))</f>
        <v/>
      </c>
      <c r="M167" s="12">
        <f>IF(A167="","",YEAR(A167)*100+MONTH(A167))</f>
        <v/>
      </c>
      <c r="N167" s="12">
        <f>IF($B167="","",IF(AND(UPPER($C167)="V",D167&gt;G167),"Venda maior que a posição",IF(AND(UPPER($C167)&lt;&gt;"C",UPPER($C167)&lt;&gt;"V"),"Use C ou V","")))</f>
        <v/>
      </c>
      <c r="O167" s="11">
        <f>IF($B167="","",IF(UPPER($C167)="C",D167,IF(UPPER($C167)="V",-D167,0)))</f>
        <v/>
      </c>
      <c r="P167" s="10">
        <f>IF($B167="","",IF(UPPER($C167)="C",D167*E167,IF(UPPER($C167)="V",-D167*I167,0)))</f>
        <v/>
      </c>
    </row>
    <row r="168">
      <c r="A168" s="6" t="n"/>
      <c r="B168" s="7" t="n"/>
      <c r="C168" s="7" t="n"/>
      <c r="D168" s="8" t="n"/>
      <c r="E168" s="9" t="n"/>
      <c r="F168" s="10">
        <f>IF(OR($B168="",D168="",E168=""),"",D168*E168)</f>
        <v/>
      </c>
      <c r="G168" s="11">
        <f>IF($B168="","",SUMIFS($O$1:O167,$B$1:B167,$B168))</f>
        <v/>
      </c>
      <c r="H168" s="10">
        <f>IF($B168="","",SUMIFS($P$1:P167,$B$1:B167,$B168))</f>
        <v/>
      </c>
      <c r="I168" s="10">
        <f>IF($B168="","",IF(G168&lt;=0,0,H168/G168))</f>
        <v/>
      </c>
      <c r="J168" s="11">
        <f>IF($B168="","",G168+O168)</f>
        <v/>
      </c>
      <c r="K168" s="10">
        <f>IF($B168="","",IF(J168&lt;=0,0,(H168+P168)/J168))</f>
        <v/>
      </c>
      <c r="L168" s="10">
        <f>IF(OR($B168="",UPPER($C168)&lt;&gt;"V"),"",D168*(E168-I168))</f>
        <v/>
      </c>
      <c r="M168" s="12">
        <f>IF(A168="","",YEAR(A168)*100+MONTH(A168))</f>
        <v/>
      </c>
      <c r="N168" s="12">
        <f>IF($B168="","",IF(AND(UPPER($C168)="V",D168&gt;G168),"Venda maior que a posição",IF(AND(UPPER($C168)&lt;&gt;"C",UPPER($C168)&lt;&gt;"V"),"Use C ou V","")))</f>
        <v/>
      </c>
      <c r="O168" s="11">
        <f>IF($B168="","",IF(UPPER($C168)="C",D168,IF(UPPER($C168)="V",-D168,0)))</f>
        <v/>
      </c>
      <c r="P168" s="10">
        <f>IF($B168="","",IF(UPPER($C168)="C",D168*E168,IF(UPPER($C168)="V",-D168*I168,0)))</f>
        <v/>
      </c>
    </row>
    <row r="169">
      <c r="A169" s="6" t="n"/>
      <c r="B169" s="7" t="n"/>
      <c r="C169" s="7" t="n"/>
      <c r="D169" s="8" t="n"/>
      <c r="E169" s="9" t="n"/>
      <c r="F169" s="10">
        <f>IF(OR($B169="",D169="",E169=""),"",D169*E169)</f>
        <v/>
      </c>
      <c r="G169" s="11">
        <f>IF($B169="","",SUMIFS($O$1:O168,$B$1:B168,$B169))</f>
        <v/>
      </c>
      <c r="H169" s="10">
        <f>IF($B169="","",SUMIFS($P$1:P168,$B$1:B168,$B169))</f>
        <v/>
      </c>
      <c r="I169" s="10">
        <f>IF($B169="","",IF(G169&lt;=0,0,H169/G169))</f>
        <v/>
      </c>
      <c r="J169" s="11">
        <f>IF($B169="","",G169+O169)</f>
        <v/>
      </c>
      <c r="K169" s="10">
        <f>IF($B169="","",IF(J169&lt;=0,0,(H169+P169)/J169))</f>
        <v/>
      </c>
      <c r="L169" s="10">
        <f>IF(OR($B169="",UPPER($C169)&lt;&gt;"V"),"",D169*(E169-I169))</f>
        <v/>
      </c>
      <c r="M169" s="12">
        <f>IF(A169="","",YEAR(A169)*100+MONTH(A169))</f>
        <v/>
      </c>
      <c r="N169" s="12">
        <f>IF($B169="","",IF(AND(UPPER($C169)="V",D169&gt;G169),"Venda maior que a posição",IF(AND(UPPER($C169)&lt;&gt;"C",UPPER($C169)&lt;&gt;"V"),"Use C ou V","")))</f>
        <v/>
      </c>
      <c r="O169" s="11">
        <f>IF($B169="","",IF(UPPER($C169)="C",D169,IF(UPPER($C169)="V",-D169,0)))</f>
        <v/>
      </c>
      <c r="P169" s="10">
        <f>IF($B169="","",IF(UPPER($C169)="C",D169*E169,IF(UPPER($C169)="V",-D169*I169,0)))</f>
        <v/>
      </c>
    </row>
    <row r="170">
      <c r="A170" s="6" t="n"/>
      <c r="B170" s="7" t="n"/>
      <c r="C170" s="7" t="n"/>
      <c r="D170" s="8" t="n"/>
      <c r="E170" s="9" t="n"/>
      <c r="F170" s="10">
        <f>IF(OR($B170="",D170="",E170=""),"",D170*E170)</f>
        <v/>
      </c>
      <c r="G170" s="11">
        <f>IF($B170="","",SUMIFS($O$1:O169,$B$1:B169,$B170))</f>
        <v/>
      </c>
      <c r="H170" s="10">
        <f>IF($B170="","",SUMIFS($P$1:P169,$B$1:B169,$B170))</f>
        <v/>
      </c>
      <c r="I170" s="10">
        <f>IF($B170="","",IF(G170&lt;=0,0,H170/G170))</f>
        <v/>
      </c>
      <c r="J170" s="11">
        <f>IF($B170="","",G170+O170)</f>
        <v/>
      </c>
      <c r="K170" s="10">
        <f>IF($B170="","",IF(J170&lt;=0,0,(H170+P170)/J170))</f>
        <v/>
      </c>
      <c r="L170" s="10">
        <f>IF(OR($B170="",UPPER($C170)&lt;&gt;"V"),"",D170*(E170-I170))</f>
        <v/>
      </c>
      <c r="M170" s="12">
        <f>IF(A170="","",YEAR(A170)*100+MONTH(A170))</f>
        <v/>
      </c>
      <c r="N170" s="12">
        <f>IF($B170="","",IF(AND(UPPER($C170)="V",D170&gt;G170),"Venda maior que a posição",IF(AND(UPPER($C170)&lt;&gt;"C",UPPER($C170)&lt;&gt;"V"),"Use C ou V","")))</f>
        <v/>
      </c>
      <c r="O170" s="11">
        <f>IF($B170="","",IF(UPPER($C170)="C",D170,IF(UPPER($C170)="V",-D170,0)))</f>
        <v/>
      </c>
      <c r="P170" s="10">
        <f>IF($B170="","",IF(UPPER($C170)="C",D170*E170,IF(UPPER($C170)="V",-D170*I170,0)))</f>
        <v/>
      </c>
    </row>
    <row r="171">
      <c r="A171" s="6" t="n"/>
      <c r="B171" s="7" t="n"/>
      <c r="C171" s="7" t="n"/>
      <c r="D171" s="8" t="n"/>
      <c r="E171" s="9" t="n"/>
      <c r="F171" s="10">
        <f>IF(OR($B171="",D171="",E171=""),"",D171*E171)</f>
        <v/>
      </c>
      <c r="G171" s="11">
        <f>IF($B171="","",SUMIFS($O$1:O170,$B$1:B170,$B171))</f>
        <v/>
      </c>
      <c r="H171" s="10">
        <f>IF($B171="","",SUMIFS($P$1:P170,$B$1:B170,$B171))</f>
        <v/>
      </c>
      <c r="I171" s="10">
        <f>IF($B171="","",IF(G171&lt;=0,0,H171/G171))</f>
        <v/>
      </c>
      <c r="J171" s="11">
        <f>IF($B171="","",G171+O171)</f>
        <v/>
      </c>
      <c r="K171" s="10">
        <f>IF($B171="","",IF(J171&lt;=0,0,(H171+P171)/J171))</f>
        <v/>
      </c>
      <c r="L171" s="10">
        <f>IF(OR($B171="",UPPER($C171)&lt;&gt;"V"),"",D171*(E171-I171))</f>
        <v/>
      </c>
      <c r="M171" s="12">
        <f>IF(A171="","",YEAR(A171)*100+MONTH(A171))</f>
        <v/>
      </c>
      <c r="N171" s="12">
        <f>IF($B171="","",IF(AND(UPPER($C171)="V",D171&gt;G171),"Venda maior que a posição",IF(AND(UPPER($C171)&lt;&gt;"C",UPPER($C171)&lt;&gt;"V"),"Use C ou V","")))</f>
        <v/>
      </c>
      <c r="O171" s="11">
        <f>IF($B171="","",IF(UPPER($C171)="C",D171,IF(UPPER($C171)="V",-D171,0)))</f>
        <v/>
      </c>
      <c r="P171" s="10">
        <f>IF($B171="","",IF(UPPER($C171)="C",D171*E171,IF(UPPER($C171)="V",-D171*I171,0)))</f>
        <v/>
      </c>
    </row>
    <row r="172">
      <c r="A172" s="6" t="n"/>
      <c r="B172" s="7" t="n"/>
      <c r="C172" s="7" t="n"/>
      <c r="D172" s="8" t="n"/>
      <c r="E172" s="9" t="n"/>
      <c r="F172" s="10">
        <f>IF(OR($B172="",D172="",E172=""),"",D172*E172)</f>
        <v/>
      </c>
      <c r="G172" s="11">
        <f>IF($B172="","",SUMIFS($O$1:O171,$B$1:B171,$B172))</f>
        <v/>
      </c>
      <c r="H172" s="10">
        <f>IF($B172="","",SUMIFS($P$1:P171,$B$1:B171,$B172))</f>
        <v/>
      </c>
      <c r="I172" s="10">
        <f>IF($B172="","",IF(G172&lt;=0,0,H172/G172))</f>
        <v/>
      </c>
      <c r="J172" s="11">
        <f>IF($B172="","",G172+O172)</f>
        <v/>
      </c>
      <c r="K172" s="10">
        <f>IF($B172="","",IF(J172&lt;=0,0,(H172+P172)/J172))</f>
        <v/>
      </c>
      <c r="L172" s="10">
        <f>IF(OR($B172="",UPPER($C172)&lt;&gt;"V"),"",D172*(E172-I172))</f>
        <v/>
      </c>
      <c r="M172" s="12">
        <f>IF(A172="","",YEAR(A172)*100+MONTH(A172))</f>
        <v/>
      </c>
      <c r="N172" s="12">
        <f>IF($B172="","",IF(AND(UPPER($C172)="V",D172&gt;G172),"Venda maior que a posição",IF(AND(UPPER($C172)&lt;&gt;"C",UPPER($C172)&lt;&gt;"V"),"Use C ou V","")))</f>
        <v/>
      </c>
      <c r="O172" s="11">
        <f>IF($B172="","",IF(UPPER($C172)="C",D172,IF(UPPER($C172)="V",-D172,0)))</f>
        <v/>
      </c>
      <c r="P172" s="10">
        <f>IF($B172="","",IF(UPPER($C172)="C",D172*E172,IF(UPPER($C172)="V",-D172*I172,0)))</f>
        <v/>
      </c>
    </row>
    <row r="173">
      <c r="A173" s="6" t="n"/>
      <c r="B173" s="7" t="n"/>
      <c r="C173" s="7" t="n"/>
      <c r="D173" s="8" t="n"/>
      <c r="E173" s="9" t="n"/>
      <c r="F173" s="10">
        <f>IF(OR($B173="",D173="",E173=""),"",D173*E173)</f>
        <v/>
      </c>
      <c r="G173" s="11">
        <f>IF($B173="","",SUMIFS($O$1:O172,$B$1:B172,$B173))</f>
        <v/>
      </c>
      <c r="H173" s="10">
        <f>IF($B173="","",SUMIFS($P$1:P172,$B$1:B172,$B173))</f>
        <v/>
      </c>
      <c r="I173" s="10">
        <f>IF($B173="","",IF(G173&lt;=0,0,H173/G173))</f>
        <v/>
      </c>
      <c r="J173" s="11">
        <f>IF($B173="","",G173+O173)</f>
        <v/>
      </c>
      <c r="K173" s="10">
        <f>IF($B173="","",IF(J173&lt;=0,0,(H173+P173)/J173))</f>
        <v/>
      </c>
      <c r="L173" s="10">
        <f>IF(OR($B173="",UPPER($C173)&lt;&gt;"V"),"",D173*(E173-I173))</f>
        <v/>
      </c>
      <c r="M173" s="12">
        <f>IF(A173="","",YEAR(A173)*100+MONTH(A173))</f>
        <v/>
      </c>
      <c r="N173" s="12">
        <f>IF($B173="","",IF(AND(UPPER($C173)="V",D173&gt;G173),"Venda maior que a posição",IF(AND(UPPER($C173)&lt;&gt;"C",UPPER($C173)&lt;&gt;"V"),"Use C ou V","")))</f>
        <v/>
      </c>
      <c r="O173" s="11">
        <f>IF($B173="","",IF(UPPER($C173)="C",D173,IF(UPPER($C173)="V",-D173,0)))</f>
        <v/>
      </c>
      <c r="P173" s="10">
        <f>IF($B173="","",IF(UPPER($C173)="C",D173*E173,IF(UPPER($C173)="V",-D173*I173,0)))</f>
        <v/>
      </c>
    </row>
    <row r="174">
      <c r="A174" s="6" t="n"/>
      <c r="B174" s="7" t="n"/>
      <c r="C174" s="7" t="n"/>
      <c r="D174" s="8" t="n"/>
      <c r="E174" s="9" t="n"/>
      <c r="F174" s="10">
        <f>IF(OR($B174="",D174="",E174=""),"",D174*E174)</f>
        <v/>
      </c>
      <c r="G174" s="11">
        <f>IF($B174="","",SUMIFS($O$1:O173,$B$1:B173,$B174))</f>
        <v/>
      </c>
      <c r="H174" s="10">
        <f>IF($B174="","",SUMIFS($P$1:P173,$B$1:B173,$B174))</f>
        <v/>
      </c>
      <c r="I174" s="10">
        <f>IF($B174="","",IF(G174&lt;=0,0,H174/G174))</f>
        <v/>
      </c>
      <c r="J174" s="11">
        <f>IF($B174="","",G174+O174)</f>
        <v/>
      </c>
      <c r="K174" s="10">
        <f>IF($B174="","",IF(J174&lt;=0,0,(H174+P174)/J174))</f>
        <v/>
      </c>
      <c r="L174" s="10">
        <f>IF(OR($B174="",UPPER($C174)&lt;&gt;"V"),"",D174*(E174-I174))</f>
        <v/>
      </c>
      <c r="M174" s="12">
        <f>IF(A174="","",YEAR(A174)*100+MONTH(A174))</f>
        <v/>
      </c>
      <c r="N174" s="12">
        <f>IF($B174="","",IF(AND(UPPER($C174)="V",D174&gt;G174),"Venda maior que a posição",IF(AND(UPPER($C174)&lt;&gt;"C",UPPER($C174)&lt;&gt;"V"),"Use C ou V","")))</f>
        <v/>
      </c>
      <c r="O174" s="11">
        <f>IF($B174="","",IF(UPPER($C174)="C",D174,IF(UPPER($C174)="V",-D174,0)))</f>
        <v/>
      </c>
      <c r="P174" s="10">
        <f>IF($B174="","",IF(UPPER($C174)="C",D174*E174,IF(UPPER($C174)="V",-D174*I174,0)))</f>
        <v/>
      </c>
    </row>
    <row r="175">
      <c r="A175" s="6" t="n"/>
      <c r="B175" s="7" t="n"/>
      <c r="C175" s="7" t="n"/>
      <c r="D175" s="8" t="n"/>
      <c r="E175" s="9" t="n"/>
      <c r="F175" s="10">
        <f>IF(OR($B175="",D175="",E175=""),"",D175*E175)</f>
        <v/>
      </c>
      <c r="G175" s="11">
        <f>IF($B175="","",SUMIFS($O$1:O174,$B$1:B174,$B175))</f>
        <v/>
      </c>
      <c r="H175" s="10">
        <f>IF($B175="","",SUMIFS($P$1:P174,$B$1:B174,$B175))</f>
        <v/>
      </c>
      <c r="I175" s="10">
        <f>IF($B175="","",IF(G175&lt;=0,0,H175/G175))</f>
        <v/>
      </c>
      <c r="J175" s="11">
        <f>IF($B175="","",G175+O175)</f>
        <v/>
      </c>
      <c r="K175" s="10">
        <f>IF($B175="","",IF(J175&lt;=0,0,(H175+P175)/J175))</f>
        <v/>
      </c>
      <c r="L175" s="10">
        <f>IF(OR($B175="",UPPER($C175)&lt;&gt;"V"),"",D175*(E175-I175))</f>
        <v/>
      </c>
      <c r="M175" s="12">
        <f>IF(A175="","",YEAR(A175)*100+MONTH(A175))</f>
        <v/>
      </c>
      <c r="N175" s="12">
        <f>IF($B175="","",IF(AND(UPPER($C175)="V",D175&gt;G175),"Venda maior que a posição",IF(AND(UPPER($C175)&lt;&gt;"C",UPPER($C175)&lt;&gt;"V"),"Use C ou V","")))</f>
        <v/>
      </c>
      <c r="O175" s="11">
        <f>IF($B175="","",IF(UPPER($C175)="C",D175,IF(UPPER($C175)="V",-D175,0)))</f>
        <v/>
      </c>
      <c r="P175" s="10">
        <f>IF($B175="","",IF(UPPER($C175)="C",D175*E175,IF(UPPER($C175)="V",-D175*I175,0)))</f>
        <v/>
      </c>
    </row>
    <row r="176">
      <c r="A176" s="6" t="n"/>
      <c r="B176" s="7" t="n"/>
      <c r="C176" s="7" t="n"/>
      <c r="D176" s="8" t="n"/>
      <c r="E176" s="9" t="n"/>
      <c r="F176" s="10">
        <f>IF(OR($B176="",D176="",E176=""),"",D176*E176)</f>
        <v/>
      </c>
      <c r="G176" s="11">
        <f>IF($B176="","",SUMIFS($O$1:O175,$B$1:B175,$B176))</f>
        <v/>
      </c>
      <c r="H176" s="10">
        <f>IF($B176="","",SUMIFS($P$1:P175,$B$1:B175,$B176))</f>
        <v/>
      </c>
      <c r="I176" s="10">
        <f>IF($B176="","",IF(G176&lt;=0,0,H176/G176))</f>
        <v/>
      </c>
      <c r="J176" s="11">
        <f>IF($B176="","",G176+O176)</f>
        <v/>
      </c>
      <c r="K176" s="10">
        <f>IF($B176="","",IF(J176&lt;=0,0,(H176+P176)/J176))</f>
        <v/>
      </c>
      <c r="L176" s="10">
        <f>IF(OR($B176="",UPPER($C176)&lt;&gt;"V"),"",D176*(E176-I176))</f>
        <v/>
      </c>
      <c r="M176" s="12">
        <f>IF(A176="","",YEAR(A176)*100+MONTH(A176))</f>
        <v/>
      </c>
      <c r="N176" s="12">
        <f>IF($B176="","",IF(AND(UPPER($C176)="V",D176&gt;G176),"Venda maior que a posição",IF(AND(UPPER($C176)&lt;&gt;"C",UPPER($C176)&lt;&gt;"V"),"Use C ou V","")))</f>
        <v/>
      </c>
      <c r="O176" s="11">
        <f>IF($B176="","",IF(UPPER($C176)="C",D176,IF(UPPER($C176)="V",-D176,0)))</f>
        <v/>
      </c>
      <c r="P176" s="10">
        <f>IF($B176="","",IF(UPPER($C176)="C",D176*E176,IF(UPPER($C176)="V",-D176*I176,0)))</f>
        <v/>
      </c>
    </row>
    <row r="177">
      <c r="A177" s="6" t="n"/>
      <c r="B177" s="7" t="n"/>
      <c r="C177" s="7" t="n"/>
      <c r="D177" s="8" t="n"/>
      <c r="E177" s="9" t="n"/>
      <c r="F177" s="10">
        <f>IF(OR($B177="",D177="",E177=""),"",D177*E177)</f>
        <v/>
      </c>
      <c r="G177" s="11">
        <f>IF($B177="","",SUMIFS($O$1:O176,$B$1:B176,$B177))</f>
        <v/>
      </c>
      <c r="H177" s="10">
        <f>IF($B177="","",SUMIFS($P$1:P176,$B$1:B176,$B177))</f>
        <v/>
      </c>
      <c r="I177" s="10">
        <f>IF($B177="","",IF(G177&lt;=0,0,H177/G177))</f>
        <v/>
      </c>
      <c r="J177" s="11">
        <f>IF($B177="","",G177+O177)</f>
        <v/>
      </c>
      <c r="K177" s="10">
        <f>IF($B177="","",IF(J177&lt;=0,0,(H177+P177)/J177))</f>
        <v/>
      </c>
      <c r="L177" s="10">
        <f>IF(OR($B177="",UPPER($C177)&lt;&gt;"V"),"",D177*(E177-I177))</f>
        <v/>
      </c>
      <c r="M177" s="12">
        <f>IF(A177="","",YEAR(A177)*100+MONTH(A177))</f>
        <v/>
      </c>
      <c r="N177" s="12">
        <f>IF($B177="","",IF(AND(UPPER($C177)="V",D177&gt;G177),"Venda maior que a posição",IF(AND(UPPER($C177)&lt;&gt;"C",UPPER($C177)&lt;&gt;"V"),"Use C ou V","")))</f>
        <v/>
      </c>
      <c r="O177" s="11">
        <f>IF($B177="","",IF(UPPER($C177)="C",D177,IF(UPPER($C177)="V",-D177,0)))</f>
        <v/>
      </c>
      <c r="P177" s="10">
        <f>IF($B177="","",IF(UPPER($C177)="C",D177*E177,IF(UPPER($C177)="V",-D177*I177,0)))</f>
        <v/>
      </c>
    </row>
    <row r="178">
      <c r="A178" s="6" t="n"/>
      <c r="B178" s="7" t="n"/>
      <c r="C178" s="7" t="n"/>
      <c r="D178" s="8" t="n"/>
      <c r="E178" s="9" t="n"/>
      <c r="F178" s="10">
        <f>IF(OR($B178="",D178="",E178=""),"",D178*E178)</f>
        <v/>
      </c>
      <c r="G178" s="11">
        <f>IF($B178="","",SUMIFS($O$1:O177,$B$1:B177,$B178))</f>
        <v/>
      </c>
      <c r="H178" s="10">
        <f>IF($B178="","",SUMIFS($P$1:P177,$B$1:B177,$B178))</f>
        <v/>
      </c>
      <c r="I178" s="10">
        <f>IF($B178="","",IF(G178&lt;=0,0,H178/G178))</f>
        <v/>
      </c>
      <c r="J178" s="11">
        <f>IF($B178="","",G178+O178)</f>
        <v/>
      </c>
      <c r="K178" s="10">
        <f>IF($B178="","",IF(J178&lt;=0,0,(H178+P178)/J178))</f>
        <v/>
      </c>
      <c r="L178" s="10">
        <f>IF(OR($B178="",UPPER($C178)&lt;&gt;"V"),"",D178*(E178-I178))</f>
        <v/>
      </c>
      <c r="M178" s="12">
        <f>IF(A178="","",YEAR(A178)*100+MONTH(A178))</f>
        <v/>
      </c>
      <c r="N178" s="12">
        <f>IF($B178="","",IF(AND(UPPER($C178)="V",D178&gt;G178),"Venda maior que a posição",IF(AND(UPPER($C178)&lt;&gt;"C",UPPER($C178)&lt;&gt;"V"),"Use C ou V","")))</f>
        <v/>
      </c>
      <c r="O178" s="11">
        <f>IF($B178="","",IF(UPPER($C178)="C",D178,IF(UPPER($C178)="V",-D178,0)))</f>
        <v/>
      </c>
      <c r="P178" s="10">
        <f>IF($B178="","",IF(UPPER($C178)="C",D178*E178,IF(UPPER($C178)="V",-D178*I178,0)))</f>
        <v/>
      </c>
    </row>
    <row r="179">
      <c r="A179" s="6" t="n"/>
      <c r="B179" s="7" t="n"/>
      <c r="C179" s="7" t="n"/>
      <c r="D179" s="8" t="n"/>
      <c r="E179" s="9" t="n"/>
      <c r="F179" s="10">
        <f>IF(OR($B179="",D179="",E179=""),"",D179*E179)</f>
        <v/>
      </c>
      <c r="G179" s="11">
        <f>IF($B179="","",SUMIFS($O$1:O178,$B$1:B178,$B179))</f>
        <v/>
      </c>
      <c r="H179" s="10">
        <f>IF($B179="","",SUMIFS($P$1:P178,$B$1:B178,$B179))</f>
        <v/>
      </c>
      <c r="I179" s="10">
        <f>IF($B179="","",IF(G179&lt;=0,0,H179/G179))</f>
        <v/>
      </c>
      <c r="J179" s="11">
        <f>IF($B179="","",G179+O179)</f>
        <v/>
      </c>
      <c r="K179" s="10">
        <f>IF($B179="","",IF(J179&lt;=0,0,(H179+P179)/J179))</f>
        <v/>
      </c>
      <c r="L179" s="10">
        <f>IF(OR($B179="",UPPER($C179)&lt;&gt;"V"),"",D179*(E179-I179))</f>
        <v/>
      </c>
      <c r="M179" s="12">
        <f>IF(A179="","",YEAR(A179)*100+MONTH(A179))</f>
        <v/>
      </c>
      <c r="N179" s="12">
        <f>IF($B179="","",IF(AND(UPPER($C179)="V",D179&gt;G179),"Venda maior que a posição",IF(AND(UPPER($C179)&lt;&gt;"C",UPPER($C179)&lt;&gt;"V"),"Use C ou V","")))</f>
        <v/>
      </c>
      <c r="O179" s="11">
        <f>IF($B179="","",IF(UPPER($C179)="C",D179,IF(UPPER($C179)="V",-D179,0)))</f>
        <v/>
      </c>
      <c r="P179" s="10">
        <f>IF($B179="","",IF(UPPER($C179)="C",D179*E179,IF(UPPER($C179)="V",-D179*I179,0)))</f>
        <v/>
      </c>
    </row>
    <row r="180">
      <c r="A180" s="6" t="n"/>
      <c r="B180" s="7" t="n"/>
      <c r="C180" s="7" t="n"/>
      <c r="D180" s="8" t="n"/>
      <c r="E180" s="9" t="n"/>
      <c r="F180" s="10">
        <f>IF(OR($B180="",D180="",E180=""),"",D180*E180)</f>
        <v/>
      </c>
      <c r="G180" s="11">
        <f>IF($B180="","",SUMIFS($O$1:O179,$B$1:B179,$B180))</f>
        <v/>
      </c>
      <c r="H180" s="10">
        <f>IF($B180="","",SUMIFS($P$1:P179,$B$1:B179,$B180))</f>
        <v/>
      </c>
      <c r="I180" s="10">
        <f>IF($B180="","",IF(G180&lt;=0,0,H180/G180))</f>
        <v/>
      </c>
      <c r="J180" s="11">
        <f>IF($B180="","",G180+O180)</f>
        <v/>
      </c>
      <c r="K180" s="10">
        <f>IF($B180="","",IF(J180&lt;=0,0,(H180+P180)/J180))</f>
        <v/>
      </c>
      <c r="L180" s="10">
        <f>IF(OR($B180="",UPPER($C180)&lt;&gt;"V"),"",D180*(E180-I180))</f>
        <v/>
      </c>
      <c r="M180" s="12">
        <f>IF(A180="","",YEAR(A180)*100+MONTH(A180))</f>
        <v/>
      </c>
      <c r="N180" s="12">
        <f>IF($B180="","",IF(AND(UPPER($C180)="V",D180&gt;G180),"Venda maior que a posição",IF(AND(UPPER($C180)&lt;&gt;"C",UPPER($C180)&lt;&gt;"V"),"Use C ou V","")))</f>
        <v/>
      </c>
      <c r="O180" s="11">
        <f>IF($B180="","",IF(UPPER($C180)="C",D180,IF(UPPER($C180)="V",-D180,0)))</f>
        <v/>
      </c>
      <c r="P180" s="10">
        <f>IF($B180="","",IF(UPPER($C180)="C",D180*E180,IF(UPPER($C180)="V",-D180*I180,0)))</f>
        <v/>
      </c>
    </row>
    <row r="181">
      <c r="A181" s="6" t="n"/>
      <c r="B181" s="7" t="n"/>
      <c r="C181" s="7" t="n"/>
      <c r="D181" s="8" t="n"/>
      <c r="E181" s="9" t="n"/>
      <c r="F181" s="10">
        <f>IF(OR($B181="",D181="",E181=""),"",D181*E181)</f>
        <v/>
      </c>
      <c r="G181" s="11">
        <f>IF($B181="","",SUMIFS($O$1:O180,$B$1:B180,$B181))</f>
        <v/>
      </c>
      <c r="H181" s="10">
        <f>IF($B181="","",SUMIFS($P$1:P180,$B$1:B180,$B181))</f>
        <v/>
      </c>
      <c r="I181" s="10">
        <f>IF($B181="","",IF(G181&lt;=0,0,H181/G181))</f>
        <v/>
      </c>
      <c r="J181" s="11">
        <f>IF($B181="","",G181+O181)</f>
        <v/>
      </c>
      <c r="K181" s="10">
        <f>IF($B181="","",IF(J181&lt;=0,0,(H181+P181)/J181))</f>
        <v/>
      </c>
      <c r="L181" s="10">
        <f>IF(OR($B181="",UPPER($C181)&lt;&gt;"V"),"",D181*(E181-I181))</f>
        <v/>
      </c>
      <c r="M181" s="12">
        <f>IF(A181="","",YEAR(A181)*100+MONTH(A181))</f>
        <v/>
      </c>
      <c r="N181" s="12">
        <f>IF($B181="","",IF(AND(UPPER($C181)="V",D181&gt;G181),"Venda maior que a posição",IF(AND(UPPER($C181)&lt;&gt;"C",UPPER($C181)&lt;&gt;"V"),"Use C ou V","")))</f>
        <v/>
      </c>
      <c r="O181" s="11">
        <f>IF($B181="","",IF(UPPER($C181)="C",D181,IF(UPPER($C181)="V",-D181,0)))</f>
        <v/>
      </c>
      <c r="P181" s="10">
        <f>IF($B181="","",IF(UPPER($C181)="C",D181*E181,IF(UPPER($C181)="V",-D181*I181,0)))</f>
        <v/>
      </c>
    </row>
    <row r="182">
      <c r="A182" s="6" t="n"/>
      <c r="B182" s="7" t="n"/>
      <c r="C182" s="7" t="n"/>
      <c r="D182" s="8" t="n"/>
      <c r="E182" s="9" t="n"/>
      <c r="F182" s="10">
        <f>IF(OR($B182="",D182="",E182=""),"",D182*E182)</f>
        <v/>
      </c>
      <c r="G182" s="11">
        <f>IF($B182="","",SUMIFS($O$1:O181,$B$1:B181,$B182))</f>
        <v/>
      </c>
      <c r="H182" s="10">
        <f>IF($B182="","",SUMIFS($P$1:P181,$B$1:B181,$B182))</f>
        <v/>
      </c>
      <c r="I182" s="10">
        <f>IF($B182="","",IF(G182&lt;=0,0,H182/G182))</f>
        <v/>
      </c>
      <c r="J182" s="11">
        <f>IF($B182="","",G182+O182)</f>
        <v/>
      </c>
      <c r="K182" s="10">
        <f>IF($B182="","",IF(J182&lt;=0,0,(H182+P182)/J182))</f>
        <v/>
      </c>
      <c r="L182" s="10">
        <f>IF(OR($B182="",UPPER($C182)&lt;&gt;"V"),"",D182*(E182-I182))</f>
        <v/>
      </c>
      <c r="M182" s="12">
        <f>IF(A182="","",YEAR(A182)*100+MONTH(A182))</f>
        <v/>
      </c>
      <c r="N182" s="12">
        <f>IF($B182="","",IF(AND(UPPER($C182)="V",D182&gt;G182),"Venda maior que a posição",IF(AND(UPPER($C182)&lt;&gt;"C",UPPER($C182)&lt;&gt;"V"),"Use C ou V","")))</f>
        <v/>
      </c>
      <c r="O182" s="11">
        <f>IF($B182="","",IF(UPPER($C182)="C",D182,IF(UPPER($C182)="V",-D182,0)))</f>
        <v/>
      </c>
      <c r="P182" s="10">
        <f>IF($B182="","",IF(UPPER($C182)="C",D182*E182,IF(UPPER($C182)="V",-D182*I182,0)))</f>
        <v/>
      </c>
    </row>
    <row r="183">
      <c r="A183" s="6" t="n"/>
      <c r="B183" s="7" t="n"/>
      <c r="C183" s="7" t="n"/>
      <c r="D183" s="8" t="n"/>
      <c r="E183" s="9" t="n"/>
      <c r="F183" s="10">
        <f>IF(OR($B183="",D183="",E183=""),"",D183*E183)</f>
        <v/>
      </c>
      <c r="G183" s="11">
        <f>IF($B183="","",SUMIFS($O$1:O182,$B$1:B182,$B183))</f>
        <v/>
      </c>
      <c r="H183" s="10">
        <f>IF($B183="","",SUMIFS($P$1:P182,$B$1:B182,$B183))</f>
        <v/>
      </c>
      <c r="I183" s="10">
        <f>IF($B183="","",IF(G183&lt;=0,0,H183/G183))</f>
        <v/>
      </c>
      <c r="J183" s="11">
        <f>IF($B183="","",G183+O183)</f>
        <v/>
      </c>
      <c r="K183" s="10">
        <f>IF($B183="","",IF(J183&lt;=0,0,(H183+P183)/J183))</f>
        <v/>
      </c>
      <c r="L183" s="10">
        <f>IF(OR($B183="",UPPER($C183)&lt;&gt;"V"),"",D183*(E183-I183))</f>
        <v/>
      </c>
      <c r="M183" s="12">
        <f>IF(A183="","",YEAR(A183)*100+MONTH(A183))</f>
        <v/>
      </c>
      <c r="N183" s="12">
        <f>IF($B183="","",IF(AND(UPPER($C183)="V",D183&gt;G183),"Venda maior que a posição",IF(AND(UPPER($C183)&lt;&gt;"C",UPPER($C183)&lt;&gt;"V"),"Use C ou V","")))</f>
        <v/>
      </c>
      <c r="O183" s="11">
        <f>IF($B183="","",IF(UPPER($C183)="C",D183,IF(UPPER($C183)="V",-D183,0)))</f>
        <v/>
      </c>
      <c r="P183" s="10">
        <f>IF($B183="","",IF(UPPER($C183)="C",D183*E183,IF(UPPER($C183)="V",-D183*I183,0)))</f>
        <v/>
      </c>
    </row>
    <row r="184">
      <c r="A184" s="6" t="n"/>
      <c r="B184" s="7" t="n"/>
      <c r="C184" s="7" t="n"/>
      <c r="D184" s="8" t="n"/>
      <c r="E184" s="9" t="n"/>
      <c r="F184" s="10">
        <f>IF(OR($B184="",D184="",E184=""),"",D184*E184)</f>
        <v/>
      </c>
      <c r="G184" s="11">
        <f>IF($B184="","",SUMIFS($O$1:O183,$B$1:B183,$B184))</f>
        <v/>
      </c>
      <c r="H184" s="10">
        <f>IF($B184="","",SUMIFS($P$1:P183,$B$1:B183,$B184))</f>
        <v/>
      </c>
      <c r="I184" s="10">
        <f>IF($B184="","",IF(G184&lt;=0,0,H184/G184))</f>
        <v/>
      </c>
      <c r="J184" s="11">
        <f>IF($B184="","",G184+O184)</f>
        <v/>
      </c>
      <c r="K184" s="10">
        <f>IF($B184="","",IF(J184&lt;=0,0,(H184+P184)/J184))</f>
        <v/>
      </c>
      <c r="L184" s="10">
        <f>IF(OR($B184="",UPPER($C184)&lt;&gt;"V"),"",D184*(E184-I184))</f>
        <v/>
      </c>
      <c r="M184" s="12">
        <f>IF(A184="","",YEAR(A184)*100+MONTH(A184))</f>
        <v/>
      </c>
      <c r="N184" s="12">
        <f>IF($B184="","",IF(AND(UPPER($C184)="V",D184&gt;G184),"Venda maior que a posição",IF(AND(UPPER($C184)&lt;&gt;"C",UPPER($C184)&lt;&gt;"V"),"Use C ou V","")))</f>
        <v/>
      </c>
      <c r="O184" s="11">
        <f>IF($B184="","",IF(UPPER($C184)="C",D184,IF(UPPER($C184)="V",-D184,0)))</f>
        <v/>
      </c>
      <c r="P184" s="10">
        <f>IF($B184="","",IF(UPPER($C184)="C",D184*E184,IF(UPPER($C184)="V",-D184*I184,0)))</f>
        <v/>
      </c>
    </row>
    <row r="185">
      <c r="A185" s="6" t="n"/>
      <c r="B185" s="7" t="n"/>
      <c r="C185" s="7" t="n"/>
      <c r="D185" s="8" t="n"/>
      <c r="E185" s="9" t="n"/>
      <c r="F185" s="10">
        <f>IF(OR($B185="",D185="",E185=""),"",D185*E185)</f>
        <v/>
      </c>
      <c r="G185" s="11">
        <f>IF($B185="","",SUMIFS($O$1:O184,$B$1:B184,$B185))</f>
        <v/>
      </c>
      <c r="H185" s="10">
        <f>IF($B185="","",SUMIFS($P$1:P184,$B$1:B184,$B185))</f>
        <v/>
      </c>
      <c r="I185" s="10">
        <f>IF($B185="","",IF(G185&lt;=0,0,H185/G185))</f>
        <v/>
      </c>
      <c r="J185" s="11">
        <f>IF($B185="","",G185+O185)</f>
        <v/>
      </c>
      <c r="K185" s="10">
        <f>IF($B185="","",IF(J185&lt;=0,0,(H185+P185)/J185))</f>
        <v/>
      </c>
      <c r="L185" s="10">
        <f>IF(OR($B185="",UPPER($C185)&lt;&gt;"V"),"",D185*(E185-I185))</f>
        <v/>
      </c>
      <c r="M185" s="12">
        <f>IF(A185="","",YEAR(A185)*100+MONTH(A185))</f>
        <v/>
      </c>
      <c r="N185" s="12">
        <f>IF($B185="","",IF(AND(UPPER($C185)="V",D185&gt;G185),"Venda maior que a posição",IF(AND(UPPER($C185)&lt;&gt;"C",UPPER($C185)&lt;&gt;"V"),"Use C ou V","")))</f>
        <v/>
      </c>
      <c r="O185" s="11">
        <f>IF($B185="","",IF(UPPER($C185)="C",D185,IF(UPPER($C185)="V",-D185,0)))</f>
        <v/>
      </c>
      <c r="P185" s="10">
        <f>IF($B185="","",IF(UPPER($C185)="C",D185*E185,IF(UPPER($C185)="V",-D185*I185,0)))</f>
        <v/>
      </c>
    </row>
    <row r="186">
      <c r="A186" s="6" t="n"/>
      <c r="B186" s="7" t="n"/>
      <c r="C186" s="7" t="n"/>
      <c r="D186" s="8" t="n"/>
      <c r="E186" s="9" t="n"/>
      <c r="F186" s="10">
        <f>IF(OR($B186="",D186="",E186=""),"",D186*E186)</f>
        <v/>
      </c>
      <c r="G186" s="11">
        <f>IF($B186="","",SUMIFS($O$1:O185,$B$1:B185,$B186))</f>
        <v/>
      </c>
      <c r="H186" s="10">
        <f>IF($B186="","",SUMIFS($P$1:P185,$B$1:B185,$B186))</f>
        <v/>
      </c>
      <c r="I186" s="10">
        <f>IF($B186="","",IF(G186&lt;=0,0,H186/G186))</f>
        <v/>
      </c>
      <c r="J186" s="11">
        <f>IF($B186="","",G186+O186)</f>
        <v/>
      </c>
      <c r="K186" s="10">
        <f>IF($B186="","",IF(J186&lt;=0,0,(H186+P186)/J186))</f>
        <v/>
      </c>
      <c r="L186" s="10">
        <f>IF(OR($B186="",UPPER($C186)&lt;&gt;"V"),"",D186*(E186-I186))</f>
        <v/>
      </c>
      <c r="M186" s="12">
        <f>IF(A186="","",YEAR(A186)*100+MONTH(A186))</f>
        <v/>
      </c>
      <c r="N186" s="12">
        <f>IF($B186="","",IF(AND(UPPER($C186)="V",D186&gt;G186),"Venda maior que a posição",IF(AND(UPPER($C186)&lt;&gt;"C",UPPER($C186)&lt;&gt;"V"),"Use C ou V","")))</f>
        <v/>
      </c>
      <c r="O186" s="11">
        <f>IF($B186="","",IF(UPPER($C186)="C",D186,IF(UPPER($C186)="V",-D186,0)))</f>
        <v/>
      </c>
      <c r="P186" s="10">
        <f>IF($B186="","",IF(UPPER($C186)="C",D186*E186,IF(UPPER($C186)="V",-D186*I186,0)))</f>
        <v/>
      </c>
    </row>
    <row r="187">
      <c r="A187" s="6" t="n"/>
      <c r="B187" s="7" t="n"/>
      <c r="C187" s="7" t="n"/>
      <c r="D187" s="8" t="n"/>
      <c r="E187" s="9" t="n"/>
      <c r="F187" s="10">
        <f>IF(OR($B187="",D187="",E187=""),"",D187*E187)</f>
        <v/>
      </c>
      <c r="G187" s="11">
        <f>IF($B187="","",SUMIFS($O$1:O186,$B$1:B186,$B187))</f>
        <v/>
      </c>
      <c r="H187" s="10">
        <f>IF($B187="","",SUMIFS($P$1:P186,$B$1:B186,$B187))</f>
        <v/>
      </c>
      <c r="I187" s="10">
        <f>IF($B187="","",IF(G187&lt;=0,0,H187/G187))</f>
        <v/>
      </c>
      <c r="J187" s="11">
        <f>IF($B187="","",G187+O187)</f>
        <v/>
      </c>
      <c r="K187" s="10">
        <f>IF($B187="","",IF(J187&lt;=0,0,(H187+P187)/J187))</f>
        <v/>
      </c>
      <c r="L187" s="10">
        <f>IF(OR($B187="",UPPER($C187)&lt;&gt;"V"),"",D187*(E187-I187))</f>
        <v/>
      </c>
      <c r="M187" s="12">
        <f>IF(A187="","",YEAR(A187)*100+MONTH(A187))</f>
        <v/>
      </c>
      <c r="N187" s="12">
        <f>IF($B187="","",IF(AND(UPPER($C187)="V",D187&gt;G187),"Venda maior que a posição",IF(AND(UPPER($C187)&lt;&gt;"C",UPPER($C187)&lt;&gt;"V"),"Use C ou V","")))</f>
        <v/>
      </c>
      <c r="O187" s="11">
        <f>IF($B187="","",IF(UPPER($C187)="C",D187,IF(UPPER($C187)="V",-D187,0)))</f>
        <v/>
      </c>
      <c r="P187" s="10">
        <f>IF($B187="","",IF(UPPER($C187)="C",D187*E187,IF(UPPER($C187)="V",-D187*I187,0)))</f>
        <v/>
      </c>
    </row>
    <row r="188">
      <c r="A188" s="6" t="n"/>
      <c r="B188" s="7" t="n"/>
      <c r="C188" s="7" t="n"/>
      <c r="D188" s="8" t="n"/>
      <c r="E188" s="9" t="n"/>
      <c r="F188" s="10">
        <f>IF(OR($B188="",D188="",E188=""),"",D188*E188)</f>
        <v/>
      </c>
      <c r="G188" s="11">
        <f>IF($B188="","",SUMIFS($O$1:O187,$B$1:B187,$B188))</f>
        <v/>
      </c>
      <c r="H188" s="10">
        <f>IF($B188="","",SUMIFS($P$1:P187,$B$1:B187,$B188))</f>
        <v/>
      </c>
      <c r="I188" s="10">
        <f>IF($B188="","",IF(G188&lt;=0,0,H188/G188))</f>
        <v/>
      </c>
      <c r="J188" s="11">
        <f>IF($B188="","",G188+O188)</f>
        <v/>
      </c>
      <c r="K188" s="10">
        <f>IF($B188="","",IF(J188&lt;=0,0,(H188+P188)/J188))</f>
        <v/>
      </c>
      <c r="L188" s="10">
        <f>IF(OR($B188="",UPPER($C188)&lt;&gt;"V"),"",D188*(E188-I188))</f>
        <v/>
      </c>
      <c r="M188" s="12">
        <f>IF(A188="","",YEAR(A188)*100+MONTH(A188))</f>
        <v/>
      </c>
      <c r="N188" s="12">
        <f>IF($B188="","",IF(AND(UPPER($C188)="V",D188&gt;G188),"Venda maior que a posição",IF(AND(UPPER($C188)&lt;&gt;"C",UPPER($C188)&lt;&gt;"V"),"Use C ou V","")))</f>
        <v/>
      </c>
      <c r="O188" s="11">
        <f>IF($B188="","",IF(UPPER($C188)="C",D188,IF(UPPER($C188)="V",-D188,0)))</f>
        <v/>
      </c>
      <c r="P188" s="10">
        <f>IF($B188="","",IF(UPPER($C188)="C",D188*E188,IF(UPPER($C188)="V",-D188*I188,0)))</f>
        <v/>
      </c>
    </row>
    <row r="189">
      <c r="A189" s="6" t="n"/>
      <c r="B189" s="7" t="n"/>
      <c r="C189" s="7" t="n"/>
      <c r="D189" s="8" t="n"/>
      <c r="E189" s="9" t="n"/>
      <c r="F189" s="10">
        <f>IF(OR($B189="",D189="",E189=""),"",D189*E189)</f>
        <v/>
      </c>
      <c r="G189" s="11">
        <f>IF($B189="","",SUMIFS($O$1:O188,$B$1:B188,$B189))</f>
        <v/>
      </c>
      <c r="H189" s="10">
        <f>IF($B189="","",SUMIFS($P$1:P188,$B$1:B188,$B189))</f>
        <v/>
      </c>
      <c r="I189" s="10">
        <f>IF($B189="","",IF(G189&lt;=0,0,H189/G189))</f>
        <v/>
      </c>
      <c r="J189" s="11">
        <f>IF($B189="","",G189+O189)</f>
        <v/>
      </c>
      <c r="K189" s="10">
        <f>IF($B189="","",IF(J189&lt;=0,0,(H189+P189)/J189))</f>
        <v/>
      </c>
      <c r="L189" s="10">
        <f>IF(OR($B189="",UPPER($C189)&lt;&gt;"V"),"",D189*(E189-I189))</f>
        <v/>
      </c>
      <c r="M189" s="12">
        <f>IF(A189="","",YEAR(A189)*100+MONTH(A189))</f>
        <v/>
      </c>
      <c r="N189" s="12">
        <f>IF($B189="","",IF(AND(UPPER($C189)="V",D189&gt;G189),"Venda maior que a posição",IF(AND(UPPER($C189)&lt;&gt;"C",UPPER($C189)&lt;&gt;"V"),"Use C ou V","")))</f>
        <v/>
      </c>
      <c r="O189" s="11">
        <f>IF($B189="","",IF(UPPER($C189)="C",D189,IF(UPPER($C189)="V",-D189,0)))</f>
        <v/>
      </c>
      <c r="P189" s="10">
        <f>IF($B189="","",IF(UPPER($C189)="C",D189*E189,IF(UPPER($C189)="V",-D189*I189,0)))</f>
        <v/>
      </c>
    </row>
    <row r="190">
      <c r="A190" s="6" t="n"/>
      <c r="B190" s="7" t="n"/>
      <c r="C190" s="7" t="n"/>
      <c r="D190" s="8" t="n"/>
      <c r="E190" s="9" t="n"/>
      <c r="F190" s="10">
        <f>IF(OR($B190="",D190="",E190=""),"",D190*E190)</f>
        <v/>
      </c>
      <c r="G190" s="11">
        <f>IF($B190="","",SUMIFS($O$1:O189,$B$1:B189,$B190))</f>
        <v/>
      </c>
      <c r="H190" s="10">
        <f>IF($B190="","",SUMIFS($P$1:P189,$B$1:B189,$B190))</f>
        <v/>
      </c>
      <c r="I190" s="10">
        <f>IF($B190="","",IF(G190&lt;=0,0,H190/G190))</f>
        <v/>
      </c>
      <c r="J190" s="11">
        <f>IF($B190="","",G190+O190)</f>
        <v/>
      </c>
      <c r="K190" s="10">
        <f>IF($B190="","",IF(J190&lt;=0,0,(H190+P190)/J190))</f>
        <v/>
      </c>
      <c r="L190" s="10">
        <f>IF(OR($B190="",UPPER($C190)&lt;&gt;"V"),"",D190*(E190-I190))</f>
        <v/>
      </c>
      <c r="M190" s="12">
        <f>IF(A190="","",YEAR(A190)*100+MONTH(A190))</f>
        <v/>
      </c>
      <c r="N190" s="12">
        <f>IF($B190="","",IF(AND(UPPER($C190)="V",D190&gt;G190),"Venda maior que a posição",IF(AND(UPPER($C190)&lt;&gt;"C",UPPER($C190)&lt;&gt;"V"),"Use C ou V","")))</f>
        <v/>
      </c>
      <c r="O190" s="11">
        <f>IF($B190="","",IF(UPPER($C190)="C",D190,IF(UPPER($C190)="V",-D190,0)))</f>
        <v/>
      </c>
      <c r="P190" s="10">
        <f>IF($B190="","",IF(UPPER($C190)="C",D190*E190,IF(UPPER($C190)="V",-D190*I190,0)))</f>
        <v/>
      </c>
    </row>
    <row r="191">
      <c r="A191" s="6" t="n"/>
      <c r="B191" s="7" t="n"/>
      <c r="C191" s="7" t="n"/>
      <c r="D191" s="8" t="n"/>
      <c r="E191" s="9" t="n"/>
      <c r="F191" s="10">
        <f>IF(OR($B191="",D191="",E191=""),"",D191*E191)</f>
        <v/>
      </c>
      <c r="G191" s="11">
        <f>IF($B191="","",SUMIFS($O$1:O190,$B$1:B190,$B191))</f>
        <v/>
      </c>
      <c r="H191" s="10">
        <f>IF($B191="","",SUMIFS($P$1:P190,$B$1:B190,$B191))</f>
        <v/>
      </c>
      <c r="I191" s="10">
        <f>IF($B191="","",IF(G191&lt;=0,0,H191/G191))</f>
        <v/>
      </c>
      <c r="J191" s="11">
        <f>IF($B191="","",G191+O191)</f>
        <v/>
      </c>
      <c r="K191" s="10">
        <f>IF($B191="","",IF(J191&lt;=0,0,(H191+P191)/J191))</f>
        <v/>
      </c>
      <c r="L191" s="10">
        <f>IF(OR($B191="",UPPER($C191)&lt;&gt;"V"),"",D191*(E191-I191))</f>
        <v/>
      </c>
      <c r="M191" s="12">
        <f>IF(A191="","",YEAR(A191)*100+MONTH(A191))</f>
        <v/>
      </c>
      <c r="N191" s="12">
        <f>IF($B191="","",IF(AND(UPPER($C191)="V",D191&gt;G191),"Venda maior que a posição",IF(AND(UPPER($C191)&lt;&gt;"C",UPPER($C191)&lt;&gt;"V"),"Use C ou V","")))</f>
        <v/>
      </c>
      <c r="O191" s="11">
        <f>IF($B191="","",IF(UPPER($C191)="C",D191,IF(UPPER($C191)="V",-D191,0)))</f>
        <v/>
      </c>
      <c r="P191" s="10">
        <f>IF($B191="","",IF(UPPER($C191)="C",D191*E191,IF(UPPER($C191)="V",-D191*I191,0)))</f>
        <v/>
      </c>
    </row>
    <row r="192">
      <c r="A192" s="6" t="n"/>
      <c r="B192" s="7" t="n"/>
      <c r="C192" s="7" t="n"/>
      <c r="D192" s="8" t="n"/>
      <c r="E192" s="9" t="n"/>
      <c r="F192" s="10">
        <f>IF(OR($B192="",D192="",E192=""),"",D192*E192)</f>
        <v/>
      </c>
      <c r="G192" s="11">
        <f>IF($B192="","",SUMIFS($O$1:O191,$B$1:B191,$B192))</f>
        <v/>
      </c>
      <c r="H192" s="10">
        <f>IF($B192="","",SUMIFS($P$1:P191,$B$1:B191,$B192))</f>
        <v/>
      </c>
      <c r="I192" s="10">
        <f>IF($B192="","",IF(G192&lt;=0,0,H192/G192))</f>
        <v/>
      </c>
      <c r="J192" s="11">
        <f>IF($B192="","",G192+O192)</f>
        <v/>
      </c>
      <c r="K192" s="10">
        <f>IF($B192="","",IF(J192&lt;=0,0,(H192+P192)/J192))</f>
        <v/>
      </c>
      <c r="L192" s="10">
        <f>IF(OR($B192="",UPPER($C192)&lt;&gt;"V"),"",D192*(E192-I192))</f>
        <v/>
      </c>
      <c r="M192" s="12">
        <f>IF(A192="","",YEAR(A192)*100+MONTH(A192))</f>
        <v/>
      </c>
      <c r="N192" s="12">
        <f>IF($B192="","",IF(AND(UPPER($C192)="V",D192&gt;G192),"Venda maior que a posição",IF(AND(UPPER($C192)&lt;&gt;"C",UPPER($C192)&lt;&gt;"V"),"Use C ou V","")))</f>
        <v/>
      </c>
      <c r="O192" s="11">
        <f>IF($B192="","",IF(UPPER($C192)="C",D192,IF(UPPER($C192)="V",-D192,0)))</f>
        <v/>
      </c>
      <c r="P192" s="10">
        <f>IF($B192="","",IF(UPPER($C192)="C",D192*E192,IF(UPPER($C192)="V",-D192*I192,0)))</f>
        <v/>
      </c>
    </row>
    <row r="193">
      <c r="A193" s="6" t="n"/>
      <c r="B193" s="7" t="n"/>
      <c r="C193" s="7" t="n"/>
      <c r="D193" s="8" t="n"/>
      <c r="E193" s="9" t="n"/>
      <c r="F193" s="10">
        <f>IF(OR($B193="",D193="",E193=""),"",D193*E193)</f>
        <v/>
      </c>
      <c r="G193" s="11">
        <f>IF($B193="","",SUMIFS($O$1:O192,$B$1:B192,$B193))</f>
        <v/>
      </c>
      <c r="H193" s="10">
        <f>IF($B193="","",SUMIFS($P$1:P192,$B$1:B192,$B193))</f>
        <v/>
      </c>
      <c r="I193" s="10">
        <f>IF($B193="","",IF(G193&lt;=0,0,H193/G193))</f>
        <v/>
      </c>
      <c r="J193" s="11">
        <f>IF($B193="","",G193+O193)</f>
        <v/>
      </c>
      <c r="K193" s="10">
        <f>IF($B193="","",IF(J193&lt;=0,0,(H193+P193)/J193))</f>
        <v/>
      </c>
      <c r="L193" s="10">
        <f>IF(OR($B193="",UPPER($C193)&lt;&gt;"V"),"",D193*(E193-I193))</f>
        <v/>
      </c>
      <c r="M193" s="12">
        <f>IF(A193="","",YEAR(A193)*100+MONTH(A193))</f>
        <v/>
      </c>
      <c r="N193" s="12">
        <f>IF($B193="","",IF(AND(UPPER($C193)="V",D193&gt;G193),"Venda maior que a posição",IF(AND(UPPER($C193)&lt;&gt;"C",UPPER($C193)&lt;&gt;"V"),"Use C ou V","")))</f>
        <v/>
      </c>
      <c r="O193" s="11">
        <f>IF($B193="","",IF(UPPER($C193)="C",D193,IF(UPPER($C193)="V",-D193,0)))</f>
        <v/>
      </c>
      <c r="P193" s="10">
        <f>IF($B193="","",IF(UPPER($C193)="C",D193*E193,IF(UPPER($C193)="V",-D193*I193,0)))</f>
        <v/>
      </c>
    </row>
    <row r="194">
      <c r="A194" s="6" t="n"/>
      <c r="B194" s="7" t="n"/>
      <c r="C194" s="7" t="n"/>
      <c r="D194" s="8" t="n"/>
      <c r="E194" s="9" t="n"/>
      <c r="F194" s="10">
        <f>IF(OR($B194="",D194="",E194=""),"",D194*E194)</f>
        <v/>
      </c>
      <c r="G194" s="11">
        <f>IF($B194="","",SUMIFS($O$1:O193,$B$1:B193,$B194))</f>
        <v/>
      </c>
      <c r="H194" s="10">
        <f>IF($B194="","",SUMIFS($P$1:P193,$B$1:B193,$B194))</f>
        <v/>
      </c>
      <c r="I194" s="10">
        <f>IF($B194="","",IF(G194&lt;=0,0,H194/G194))</f>
        <v/>
      </c>
      <c r="J194" s="11">
        <f>IF($B194="","",G194+O194)</f>
        <v/>
      </c>
      <c r="K194" s="10">
        <f>IF($B194="","",IF(J194&lt;=0,0,(H194+P194)/J194))</f>
        <v/>
      </c>
      <c r="L194" s="10">
        <f>IF(OR($B194="",UPPER($C194)&lt;&gt;"V"),"",D194*(E194-I194))</f>
        <v/>
      </c>
      <c r="M194" s="12">
        <f>IF(A194="","",YEAR(A194)*100+MONTH(A194))</f>
        <v/>
      </c>
      <c r="N194" s="12">
        <f>IF($B194="","",IF(AND(UPPER($C194)="V",D194&gt;G194),"Venda maior que a posição",IF(AND(UPPER($C194)&lt;&gt;"C",UPPER($C194)&lt;&gt;"V"),"Use C ou V","")))</f>
        <v/>
      </c>
      <c r="O194" s="11">
        <f>IF($B194="","",IF(UPPER($C194)="C",D194,IF(UPPER($C194)="V",-D194,0)))</f>
        <v/>
      </c>
      <c r="P194" s="10">
        <f>IF($B194="","",IF(UPPER($C194)="C",D194*E194,IF(UPPER($C194)="V",-D194*I194,0)))</f>
        <v/>
      </c>
    </row>
    <row r="195">
      <c r="A195" s="6" t="n"/>
      <c r="B195" s="7" t="n"/>
      <c r="C195" s="7" t="n"/>
      <c r="D195" s="8" t="n"/>
      <c r="E195" s="9" t="n"/>
      <c r="F195" s="10">
        <f>IF(OR($B195="",D195="",E195=""),"",D195*E195)</f>
        <v/>
      </c>
      <c r="G195" s="11">
        <f>IF($B195="","",SUMIFS($O$1:O194,$B$1:B194,$B195))</f>
        <v/>
      </c>
      <c r="H195" s="10">
        <f>IF($B195="","",SUMIFS($P$1:P194,$B$1:B194,$B195))</f>
        <v/>
      </c>
      <c r="I195" s="10">
        <f>IF($B195="","",IF(G195&lt;=0,0,H195/G195))</f>
        <v/>
      </c>
      <c r="J195" s="11">
        <f>IF($B195="","",G195+O195)</f>
        <v/>
      </c>
      <c r="K195" s="10">
        <f>IF($B195="","",IF(J195&lt;=0,0,(H195+P195)/J195))</f>
        <v/>
      </c>
      <c r="L195" s="10">
        <f>IF(OR($B195="",UPPER($C195)&lt;&gt;"V"),"",D195*(E195-I195))</f>
        <v/>
      </c>
      <c r="M195" s="12">
        <f>IF(A195="","",YEAR(A195)*100+MONTH(A195))</f>
        <v/>
      </c>
      <c r="N195" s="12">
        <f>IF($B195="","",IF(AND(UPPER($C195)="V",D195&gt;G195),"Venda maior que a posição",IF(AND(UPPER($C195)&lt;&gt;"C",UPPER($C195)&lt;&gt;"V"),"Use C ou V","")))</f>
        <v/>
      </c>
      <c r="O195" s="11">
        <f>IF($B195="","",IF(UPPER($C195)="C",D195,IF(UPPER($C195)="V",-D195,0)))</f>
        <v/>
      </c>
      <c r="P195" s="10">
        <f>IF($B195="","",IF(UPPER($C195)="C",D195*E195,IF(UPPER($C195)="V",-D195*I195,0)))</f>
        <v/>
      </c>
    </row>
    <row r="196">
      <c r="A196" s="6" t="n"/>
      <c r="B196" s="7" t="n"/>
      <c r="C196" s="7" t="n"/>
      <c r="D196" s="8" t="n"/>
      <c r="E196" s="9" t="n"/>
      <c r="F196" s="10">
        <f>IF(OR($B196="",D196="",E196=""),"",D196*E196)</f>
        <v/>
      </c>
      <c r="G196" s="11">
        <f>IF($B196="","",SUMIFS($O$1:O195,$B$1:B195,$B196))</f>
        <v/>
      </c>
      <c r="H196" s="10">
        <f>IF($B196="","",SUMIFS($P$1:P195,$B$1:B195,$B196))</f>
        <v/>
      </c>
      <c r="I196" s="10">
        <f>IF($B196="","",IF(G196&lt;=0,0,H196/G196))</f>
        <v/>
      </c>
      <c r="J196" s="11">
        <f>IF($B196="","",G196+O196)</f>
        <v/>
      </c>
      <c r="K196" s="10">
        <f>IF($B196="","",IF(J196&lt;=0,0,(H196+P196)/J196))</f>
        <v/>
      </c>
      <c r="L196" s="10">
        <f>IF(OR($B196="",UPPER($C196)&lt;&gt;"V"),"",D196*(E196-I196))</f>
        <v/>
      </c>
      <c r="M196" s="12">
        <f>IF(A196="","",YEAR(A196)*100+MONTH(A196))</f>
        <v/>
      </c>
      <c r="N196" s="12">
        <f>IF($B196="","",IF(AND(UPPER($C196)="V",D196&gt;G196),"Venda maior que a posição",IF(AND(UPPER($C196)&lt;&gt;"C",UPPER($C196)&lt;&gt;"V"),"Use C ou V","")))</f>
        <v/>
      </c>
      <c r="O196" s="11">
        <f>IF($B196="","",IF(UPPER($C196)="C",D196,IF(UPPER($C196)="V",-D196,0)))</f>
        <v/>
      </c>
      <c r="P196" s="10">
        <f>IF($B196="","",IF(UPPER($C196)="C",D196*E196,IF(UPPER($C196)="V",-D196*I196,0)))</f>
        <v/>
      </c>
    </row>
    <row r="197">
      <c r="A197" s="6" t="n"/>
      <c r="B197" s="7" t="n"/>
      <c r="C197" s="7" t="n"/>
      <c r="D197" s="8" t="n"/>
      <c r="E197" s="9" t="n"/>
      <c r="F197" s="10">
        <f>IF(OR($B197="",D197="",E197=""),"",D197*E197)</f>
        <v/>
      </c>
      <c r="G197" s="11">
        <f>IF($B197="","",SUMIFS($O$1:O196,$B$1:B196,$B197))</f>
        <v/>
      </c>
      <c r="H197" s="10">
        <f>IF($B197="","",SUMIFS($P$1:P196,$B$1:B196,$B197))</f>
        <v/>
      </c>
      <c r="I197" s="10">
        <f>IF($B197="","",IF(G197&lt;=0,0,H197/G197))</f>
        <v/>
      </c>
      <c r="J197" s="11">
        <f>IF($B197="","",G197+O197)</f>
        <v/>
      </c>
      <c r="K197" s="10">
        <f>IF($B197="","",IF(J197&lt;=0,0,(H197+P197)/J197))</f>
        <v/>
      </c>
      <c r="L197" s="10">
        <f>IF(OR($B197="",UPPER($C197)&lt;&gt;"V"),"",D197*(E197-I197))</f>
        <v/>
      </c>
      <c r="M197" s="12">
        <f>IF(A197="","",YEAR(A197)*100+MONTH(A197))</f>
        <v/>
      </c>
      <c r="N197" s="12">
        <f>IF($B197="","",IF(AND(UPPER($C197)="V",D197&gt;G197),"Venda maior que a posição",IF(AND(UPPER($C197)&lt;&gt;"C",UPPER($C197)&lt;&gt;"V"),"Use C ou V","")))</f>
        <v/>
      </c>
      <c r="O197" s="11">
        <f>IF($B197="","",IF(UPPER($C197)="C",D197,IF(UPPER($C197)="V",-D197,0)))</f>
        <v/>
      </c>
      <c r="P197" s="10">
        <f>IF($B197="","",IF(UPPER($C197)="C",D197*E197,IF(UPPER($C197)="V",-D197*I197,0)))</f>
        <v/>
      </c>
    </row>
    <row r="198">
      <c r="A198" s="6" t="n"/>
      <c r="B198" s="7" t="n"/>
      <c r="C198" s="7" t="n"/>
      <c r="D198" s="8" t="n"/>
      <c r="E198" s="9" t="n"/>
      <c r="F198" s="10">
        <f>IF(OR($B198="",D198="",E198=""),"",D198*E198)</f>
        <v/>
      </c>
      <c r="G198" s="11">
        <f>IF($B198="","",SUMIFS($O$1:O197,$B$1:B197,$B198))</f>
        <v/>
      </c>
      <c r="H198" s="10">
        <f>IF($B198="","",SUMIFS($P$1:P197,$B$1:B197,$B198))</f>
        <v/>
      </c>
      <c r="I198" s="10">
        <f>IF($B198="","",IF(G198&lt;=0,0,H198/G198))</f>
        <v/>
      </c>
      <c r="J198" s="11">
        <f>IF($B198="","",G198+O198)</f>
        <v/>
      </c>
      <c r="K198" s="10">
        <f>IF($B198="","",IF(J198&lt;=0,0,(H198+P198)/J198))</f>
        <v/>
      </c>
      <c r="L198" s="10">
        <f>IF(OR($B198="",UPPER($C198)&lt;&gt;"V"),"",D198*(E198-I198))</f>
        <v/>
      </c>
      <c r="M198" s="12">
        <f>IF(A198="","",YEAR(A198)*100+MONTH(A198))</f>
        <v/>
      </c>
      <c r="N198" s="12">
        <f>IF($B198="","",IF(AND(UPPER($C198)="V",D198&gt;G198),"Venda maior que a posição",IF(AND(UPPER($C198)&lt;&gt;"C",UPPER($C198)&lt;&gt;"V"),"Use C ou V","")))</f>
        <v/>
      </c>
      <c r="O198" s="11">
        <f>IF($B198="","",IF(UPPER($C198)="C",D198,IF(UPPER($C198)="V",-D198,0)))</f>
        <v/>
      </c>
      <c r="P198" s="10">
        <f>IF($B198="","",IF(UPPER($C198)="C",D198*E198,IF(UPPER($C198)="V",-D198*I198,0)))</f>
        <v/>
      </c>
    </row>
    <row r="199">
      <c r="A199" s="6" t="n"/>
      <c r="B199" s="7" t="n"/>
      <c r="C199" s="7" t="n"/>
      <c r="D199" s="8" t="n"/>
      <c r="E199" s="9" t="n"/>
      <c r="F199" s="10">
        <f>IF(OR($B199="",D199="",E199=""),"",D199*E199)</f>
        <v/>
      </c>
      <c r="G199" s="11">
        <f>IF($B199="","",SUMIFS($O$1:O198,$B$1:B198,$B199))</f>
        <v/>
      </c>
      <c r="H199" s="10">
        <f>IF($B199="","",SUMIFS($P$1:P198,$B$1:B198,$B199))</f>
        <v/>
      </c>
      <c r="I199" s="10">
        <f>IF($B199="","",IF(G199&lt;=0,0,H199/G199))</f>
        <v/>
      </c>
      <c r="J199" s="11">
        <f>IF($B199="","",G199+O199)</f>
        <v/>
      </c>
      <c r="K199" s="10">
        <f>IF($B199="","",IF(J199&lt;=0,0,(H199+P199)/J199))</f>
        <v/>
      </c>
      <c r="L199" s="10">
        <f>IF(OR($B199="",UPPER($C199)&lt;&gt;"V"),"",D199*(E199-I199))</f>
        <v/>
      </c>
      <c r="M199" s="12">
        <f>IF(A199="","",YEAR(A199)*100+MONTH(A199))</f>
        <v/>
      </c>
      <c r="N199" s="12">
        <f>IF($B199="","",IF(AND(UPPER($C199)="V",D199&gt;G199),"Venda maior que a posição",IF(AND(UPPER($C199)&lt;&gt;"C",UPPER($C199)&lt;&gt;"V"),"Use C ou V","")))</f>
        <v/>
      </c>
      <c r="O199" s="11">
        <f>IF($B199="","",IF(UPPER($C199)="C",D199,IF(UPPER($C199)="V",-D199,0)))</f>
        <v/>
      </c>
      <c r="P199" s="10">
        <f>IF($B199="","",IF(UPPER($C199)="C",D199*E199,IF(UPPER($C199)="V",-D199*I199,0)))</f>
        <v/>
      </c>
    </row>
    <row r="200">
      <c r="A200" s="6" t="n"/>
      <c r="B200" s="7" t="n"/>
      <c r="C200" s="7" t="n"/>
      <c r="D200" s="8" t="n"/>
      <c r="E200" s="9" t="n"/>
      <c r="F200" s="10">
        <f>IF(OR($B200="",D200="",E200=""),"",D200*E200)</f>
        <v/>
      </c>
      <c r="G200" s="11">
        <f>IF($B200="","",SUMIFS($O$1:O199,$B$1:B199,$B200))</f>
        <v/>
      </c>
      <c r="H200" s="10">
        <f>IF($B200="","",SUMIFS($P$1:P199,$B$1:B199,$B200))</f>
        <v/>
      </c>
      <c r="I200" s="10">
        <f>IF($B200="","",IF(G200&lt;=0,0,H200/G200))</f>
        <v/>
      </c>
      <c r="J200" s="11">
        <f>IF($B200="","",G200+O200)</f>
        <v/>
      </c>
      <c r="K200" s="10">
        <f>IF($B200="","",IF(J200&lt;=0,0,(H200+P200)/J200))</f>
        <v/>
      </c>
      <c r="L200" s="10">
        <f>IF(OR($B200="",UPPER($C200)&lt;&gt;"V"),"",D200*(E200-I200))</f>
        <v/>
      </c>
      <c r="M200" s="12">
        <f>IF(A200="","",YEAR(A200)*100+MONTH(A200))</f>
        <v/>
      </c>
      <c r="N200" s="12">
        <f>IF($B200="","",IF(AND(UPPER($C200)="V",D200&gt;G200),"Venda maior que a posição",IF(AND(UPPER($C200)&lt;&gt;"C",UPPER($C200)&lt;&gt;"V"),"Use C ou V","")))</f>
        <v/>
      </c>
      <c r="O200" s="11">
        <f>IF($B200="","",IF(UPPER($C200)="C",D200,IF(UPPER($C200)="V",-D200,0)))</f>
        <v/>
      </c>
      <c r="P200" s="10">
        <f>IF($B200="","",IF(UPPER($C200)="C",D200*E200,IF(UPPER($C200)="V",-D200*I200,0)))</f>
        <v/>
      </c>
    </row>
    <row r="201">
      <c r="A201" s="6" t="n"/>
      <c r="B201" s="7" t="n"/>
      <c r="C201" s="7" t="n"/>
      <c r="D201" s="8" t="n"/>
      <c r="E201" s="9" t="n"/>
      <c r="F201" s="10">
        <f>IF(OR($B201="",D201="",E201=""),"",D201*E201)</f>
        <v/>
      </c>
      <c r="G201" s="11">
        <f>IF($B201="","",SUMIFS($O$1:O200,$B$1:B200,$B201))</f>
        <v/>
      </c>
      <c r="H201" s="10">
        <f>IF($B201="","",SUMIFS($P$1:P200,$B$1:B200,$B201))</f>
        <v/>
      </c>
      <c r="I201" s="10">
        <f>IF($B201="","",IF(G201&lt;=0,0,H201/G201))</f>
        <v/>
      </c>
      <c r="J201" s="11">
        <f>IF($B201="","",G201+O201)</f>
        <v/>
      </c>
      <c r="K201" s="10">
        <f>IF($B201="","",IF(J201&lt;=0,0,(H201+P201)/J201))</f>
        <v/>
      </c>
      <c r="L201" s="10">
        <f>IF(OR($B201="",UPPER($C201)&lt;&gt;"V"),"",D201*(E201-I201))</f>
        <v/>
      </c>
      <c r="M201" s="12">
        <f>IF(A201="","",YEAR(A201)*100+MONTH(A201))</f>
        <v/>
      </c>
      <c r="N201" s="12">
        <f>IF($B201="","",IF(AND(UPPER($C201)="V",D201&gt;G201),"Venda maior que a posição",IF(AND(UPPER($C201)&lt;&gt;"C",UPPER($C201)&lt;&gt;"V"),"Use C ou V","")))</f>
        <v/>
      </c>
      <c r="O201" s="11">
        <f>IF($B201="","",IF(UPPER($C201)="C",D201,IF(UPPER($C201)="V",-D201,0)))</f>
        <v/>
      </c>
      <c r="P201" s="10">
        <f>IF($B201="","",IF(UPPER($C201)="C",D201*E201,IF(UPPER($C201)="V",-D201*I201,0)))</f>
        <v/>
      </c>
    </row>
    <row r="202">
      <c r="A202" s="6" t="n"/>
      <c r="B202" s="7" t="n"/>
      <c r="C202" s="7" t="n"/>
      <c r="D202" s="8" t="n"/>
      <c r="E202" s="9" t="n"/>
      <c r="F202" s="10">
        <f>IF(OR($B202="",D202="",E202=""),"",D202*E202)</f>
        <v/>
      </c>
      <c r="G202" s="11">
        <f>IF($B202="","",SUMIFS($O$1:O201,$B$1:B201,$B202))</f>
        <v/>
      </c>
      <c r="H202" s="10">
        <f>IF($B202="","",SUMIFS($P$1:P201,$B$1:B201,$B202))</f>
        <v/>
      </c>
      <c r="I202" s="10">
        <f>IF($B202="","",IF(G202&lt;=0,0,H202/G202))</f>
        <v/>
      </c>
      <c r="J202" s="11">
        <f>IF($B202="","",G202+O202)</f>
        <v/>
      </c>
      <c r="K202" s="10">
        <f>IF($B202="","",IF(J202&lt;=0,0,(H202+P202)/J202))</f>
        <v/>
      </c>
      <c r="L202" s="10">
        <f>IF(OR($B202="",UPPER($C202)&lt;&gt;"V"),"",D202*(E202-I202))</f>
        <v/>
      </c>
      <c r="M202" s="12">
        <f>IF(A202="","",YEAR(A202)*100+MONTH(A202))</f>
        <v/>
      </c>
      <c r="N202" s="12">
        <f>IF($B202="","",IF(AND(UPPER($C202)="V",D202&gt;G202),"Venda maior que a posição",IF(AND(UPPER($C202)&lt;&gt;"C",UPPER($C202)&lt;&gt;"V"),"Use C ou V","")))</f>
        <v/>
      </c>
      <c r="O202" s="11">
        <f>IF($B202="","",IF(UPPER($C202)="C",D202,IF(UPPER($C202)="V",-D202,0)))</f>
        <v/>
      </c>
      <c r="P202" s="10">
        <f>IF($B202="","",IF(UPPER($C202)="C",D202*E202,IF(UPPER($C202)="V",-D202*I202,0)))</f>
        <v/>
      </c>
    </row>
    <row r="203">
      <c r="A203" s="6" t="n"/>
      <c r="B203" s="7" t="n"/>
      <c r="C203" s="7" t="n"/>
      <c r="D203" s="8" t="n"/>
      <c r="E203" s="9" t="n"/>
      <c r="F203" s="10">
        <f>IF(OR($B203="",D203="",E203=""),"",D203*E203)</f>
        <v/>
      </c>
      <c r="G203" s="11">
        <f>IF($B203="","",SUMIFS($O$1:O202,$B$1:B202,$B203))</f>
        <v/>
      </c>
      <c r="H203" s="10">
        <f>IF($B203="","",SUMIFS($P$1:P202,$B$1:B202,$B203))</f>
        <v/>
      </c>
      <c r="I203" s="10">
        <f>IF($B203="","",IF(G203&lt;=0,0,H203/G203))</f>
        <v/>
      </c>
      <c r="J203" s="11">
        <f>IF($B203="","",G203+O203)</f>
        <v/>
      </c>
      <c r="K203" s="10">
        <f>IF($B203="","",IF(J203&lt;=0,0,(H203+P203)/J203))</f>
        <v/>
      </c>
      <c r="L203" s="10">
        <f>IF(OR($B203="",UPPER($C203)&lt;&gt;"V"),"",D203*(E203-I203))</f>
        <v/>
      </c>
      <c r="M203" s="12">
        <f>IF(A203="","",YEAR(A203)*100+MONTH(A203))</f>
        <v/>
      </c>
      <c r="N203" s="12">
        <f>IF($B203="","",IF(AND(UPPER($C203)="V",D203&gt;G203),"Venda maior que a posição",IF(AND(UPPER($C203)&lt;&gt;"C",UPPER($C203)&lt;&gt;"V"),"Use C ou V","")))</f>
        <v/>
      </c>
      <c r="O203" s="11">
        <f>IF($B203="","",IF(UPPER($C203)="C",D203,IF(UPPER($C203)="V",-D203,0)))</f>
        <v/>
      </c>
      <c r="P203" s="10">
        <f>IF($B203="","",IF(UPPER($C203)="C",D203*E203,IF(UPPER($C203)="V",-D203*I203,0)))</f>
        <v/>
      </c>
    </row>
    <row r="204">
      <c r="A204" s="6" t="n"/>
      <c r="B204" s="7" t="n"/>
      <c r="C204" s="7" t="n"/>
      <c r="D204" s="8" t="n"/>
      <c r="E204" s="9" t="n"/>
      <c r="F204" s="10">
        <f>IF(OR($B204="",D204="",E204=""),"",D204*E204)</f>
        <v/>
      </c>
      <c r="G204" s="11">
        <f>IF($B204="","",SUMIFS($O$1:O203,$B$1:B203,$B204))</f>
        <v/>
      </c>
      <c r="H204" s="10">
        <f>IF($B204="","",SUMIFS($P$1:P203,$B$1:B203,$B204))</f>
        <v/>
      </c>
      <c r="I204" s="10">
        <f>IF($B204="","",IF(G204&lt;=0,0,H204/G204))</f>
        <v/>
      </c>
      <c r="J204" s="11">
        <f>IF($B204="","",G204+O204)</f>
        <v/>
      </c>
      <c r="K204" s="10">
        <f>IF($B204="","",IF(J204&lt;=0,0,(H204+P204)/J204))</f>
        <v/>
      </c>
      <c r="L204" s="10">
        <f>IF(OR($B204="",UPPER($C204)&lt;&gt;"V"),"",D204*(E204-I204))</f>
        <v/>
      </c>
      <c r="M204" s="12">
        <f>IF(A204="","",YEAR(A204)*100+MONTH(A204))</f>
        <v/>
      </c>
      <c r="N204" s="12">
        <f>IF($B204="","",IF(AND(UPPER($C204)="V",D204&gt;G204),"Venda maior que a posição",IF(AND(UPPER($C204)&lt;&gt;"C",UPPER($C204)&lt;&gt;"V"),"Use C ou V","")))</f>
        <v/>
      </c>
      <c r="O204" s="11">
        <f>IF($B204="","",IF(UPPER($C204)="C",D204,IF(UPPER($C204)="V",-D204,0)))</f>
        <v/>
      </c>
      <c r="P204" s="10">
        <f>IF($B204="","",IF(UPPER($C204)="C",D204*E204,IF(UPPER($C204)="V",-D204*I204,0)))</f>
        <v/>
      </c>
    </row>
    <row r="205">
      <c r="A205" s="6" t="n"/>
      <c r="B205" s="7" t="n"/>
      <c r="C205" s="7" t="n"/>
      <c r="D205" s="8" t="n"/>
      <c r="E205" s="9" t="n"/>
      <c r="F205" s="10">
        <f>IF(OR($B205="",D205="",E205=""),"",D205*E205)</f>
        <v/>
      </c>
      <c r="G205" s="11">
        <f>IF($B205="","",SUMIFS($O$1:O204,$B$1:B204,$B205))</f>
        <v/>
      </c>
      <c r="H205" s="10">
        <f>IF($B205="","",SUMIFS($P$1:P204,$B$1:B204,$B205))</f>
        <v/>
      </c>
      <c r="I205" s="10">
        <f>IF($B205="","",IF(G205&lt;=0,0,H205/G205))</f>
        <v/>
      </c>
      <c r="J205" s="11">
        <f>IF($B205="","",G205+O205)</f>
        <v/>
      </c>
      <c r="K205" s="10">
        <f>IF($B205="","",IF(J205&lt;=0,0,(H205+P205)/J205))</f>
        <v/>
      </c>
      <c r="L205" s="10">
        <f>IF(OR($B205="",UPPER($C205)&lt;&gt;"V"),"",D205*(E205-I205))</f>
        <v/>
      </c>
      <c r="M205" s="12">
        <f>IF(A205="","",YEAR(A205)*100+MONTH(A205))</f>
        <v/>
      </c>
      <c r="N205" s="12">
        <f>IF($B205="","",IF(AND(UPPER($C205)="V",D205&gt;G205),"Venda maior que a posição",IF(AND(UPPER($C205)&lt;&gt;"C",UPPER($C205)&lt;&gt;"V"),"Use C ou V","")))</f>
        <v/>
      </c>
      <c r="O205" s="11">
        <f>IF($B205="","",IF(UPPER($C205)="C",D205,IF(UPPER($C205)="V",-D205,0)))</f>
        <v/>
      </c>
      <c r="P205" s="10">
        <f>IF($B205="","",IF(UPPER($C205)="C",D205*E205,IF(UPPER($C205)="V",-D205*I205,0)))</f>
        <v/>
      </c>
    </row>
    <row r="206">
      <c r="A206" s="6" t="n"/>
      <c r="B206" s="7" t="n"/>
      <c r="C206" s="7" t="n"/>
      <c r="D206" s="8" t="n"/>
      <c r="E206" s="9" t="n"/>
      <c r="F206" s="10">
        <f>IF(OR($B206="",D206="",E206=""),"",D206*E206)</f>
        <v/>
      </c>
      <c r="G206" s="11">
        <f>IF($B206="","",SUMIFS($O$1:O205,$B$1:B205,$B206))</f>
        <v/>
      </c>
      <c r="H206" s="10">
        <f>IF($B206="","",SUMIFS($P$1:P205,$B$1:B205,$B206))</f>
        <v/>
      </c>
      <c r="I206" s="10">
        <f>IF($B206="","",IF(G206&lt;=0,0,H206/G206))</f>
        <v/>
      </c>
      <c r="J206" s="11">
        <f>IF($B206="","",G206+O206)</f>
        <v/>
      </c>
      <c r="K206" s="10">
        <f>IF($B206="","",IF(J206&lt;=0,0,(H206+P206)/J206))</f>
        <v/>
      </c>
      <c r="L206" s="10">
        <f>IF(OR($B206="",UPPER($C206)&lt;&gt;"V"),"",D206*(E206-I206))</f>
        <v/>
      </c>
      <c r="M206" s="12">
        <f>IF(A206="","",YEAR(A206)*100+MONTH(A206))</f>
        <v/>
      </c>
      <c r="N206" s="12">
        <f>IF($B206="","",IF(AND(UPPER($C206)="V",D206&gt;G206),"Venda maior que a posição",IF(AND(UPPER($C206)&lt;&gt;"C",UPPER($C206)&lt;&gt;"V"),"Use C ou V","")))</f>
        <v/>
      </c>
      <c r="O206" s="11">
        <f>IF($B206="","",IF(UPPER($C206)="C",D206,IF(UPPER($C206)="V",-D206,0)))</f>
        <v/>
      </c>
      <c r="P206" s="10">
        <f>IF($B206="","",IF(UPPER($C206)="C",D206*E206,IF(UPPER($C206)="V",-D206*I206,0)))</f>
        <v/>
      </c>
    </row>
    <row r="207">
      <c r="A207" s="6" t="n"/>
      <c r="B207" s="7" t="n"/>
      <c r="C207" s="7" t="n"/>
      <c r="D207" s="8" t="n"/>
      <c r="E207" s="9" t="n"/>
      <c r="F207" s="10">
        <f>IF(OR($B207="",D207="",E207=""),"",D207*E207)</f>
        <v/>
      </c>
      <c r="G207" s="11">
        <f>IF($B207="","",SUMIFS($O$1:O206,$B$1:B206,$B207))</f>
        <v/>
      </c>
      <c r="H207" s="10">
        <f>IF($B207="","",SUMIFS($P$1:P206,$B$1:B206,$B207))</f>
        <v/>
      </c>
      <c r="I207" s="10">
        <f>IF($B207="","",IF(G207&lt;=0,0,H207/G207))</f>
        <v/>
      </c>
      <c r="J207" s="11">
        <f>IF($B207="","",G207+O207)</f>
        <v/>
      </c>
      <c r="K207" s="10">
        <f>IF($B207="","",IF(J207&lt;=0,0,(H207+P207)/J207))</f>
        <v/>
      </c>
      <c r="L207" s="10">
        <f>IF(OR($B207="",UPPER($C207)&lt;&gt;"V"),"",D207*(E207-I207))</f>
        <v/>
      </c>
      <c r="M207" s="12">
        <f>IF(A207="","",YEAR(A207)*100+MONTH(A207))</f>
        <v/>
      </c>
      <c r="N207" s="12">
        <f>IF($B207="","",IF(AND(UPPER($C207)="V",D207&gt;G207),"Venda maior que a posição",IF(AND(UPPER($C207)&lt;&gt;"C",UPPER($C207)&lt;&gt;"V"),"Use C ou V","")))</f>
        <v/>
      </c>
      <c r="O207" s="11">
        <f>IF($B207="","",IF(UPPER($C207)="C",D207,IF(UPPER($C207)="V",-D207,0)))</f>
        <v/>
      </c>
      <c r="P207" s="10">
        <f>IF($B207="","",IF(UPPER($C207)="C",D207*E207,IF(UPPER($C207)="V",-D207*I207,0)))</f>
        <v/>
      </c>
    </row>
    <row r="208">
      <c r="A208" s="6" t="n"/>
      <c r="B208" s="7" t="n"/>
      <c r="C208" s="7" t="n"/>
      <c r="D208" s="8" t="n"/>
      <c r="E208" s="9" t="n"/>
      <c r="F208" s="10">
        <f>IF(OR($B208="",D208="",E208=""),"",D208*E208)</f>
        <v/>
      </c>
      <c r="G208" s="11">
        <f>IF($B208="","",SUMIFS($O$1:O207,$B$1:B207,$B208))</f>
        <v/>
      </c>
      <c r="H208" s="10">
        <f>IF($B208="","",SUMIFS($P$1:P207,$B$1:B207,$B208))</f>
        <v/>
      </c>
      <c r="I208" s="10">
        <f>IF($B208="","",IF(G208&lt;=0,0,H208/G208))</f>
        <v/>
      </c>
      <c r="J208" s="11">
        <f>IF($B208="","",G208+O208)</f>
        <v/>
      </c>
      <c r="K208" s="10">
        <f>IF($B208="","",IF(J208&lt;=0,0,(H208+P208)/J208))</f>
        <v/>
      </c>
      <c r="L208" s="10">
        <f>IF(OR($B208="",UPPER($C208)&lt;&gt;"V"),"",D208*(E208-I208))</f>
        <v/>
      </c>
      <c r="M208" s="12">
        <f>IF(A208="","",YEAR(A208)*100+MONTH(A208))</f>
        <v/>
      </c>
      <c r="N208" s="12">
        <f>IF($B208="","",IF(AND(UPPER($C208)="V",D208&gt;G208),"Venda maior que a posição",IF(AND(UPPER($C208)&lt;&gt;"C",UPPER($C208)&lt;&gt;"V"),"Use C ou V","")))</f>
        <v/>
      </c>
      <c r="O208" s="11">
        <f>IF($B208="","",IF(UPPER($C208)="C",D208,IF(UPPER($C208)="V",-D208,0)))</f>
        <v/>
      </c>
      <c r="P208" s="10">
        <f>IF($B208="","",IF(UPPER($C208)="C",D208*E208,IF(UPPER($C208)="V",-D208*I208,0)))</f>
        <v/>
      </c>
    </row>
    <row r="209">
      <c r="A209" s="6" t="n"/>
      <c r="B209" s="7" t="n"/>
      <c r="C209" s="7" t="n"/>
      <c r="D209" s="8" t="n"/>
      <c r="E209" s="9" t="n"/>
      <c r="F209" s="10">
        <f>IF(OR($B209="",D209="",E209=""),"",D209*E209)</f>
        <v/>
      </c>
      <c r="G209" s="11">
        <f>IF($B209="","",SUMIFS($O$1:O208,$B$1:B208,$B209))</f>
        <v/>
      </c>
      <c r="H209" s="10">
        <f>IF($B209="","",SUMIFS($P$1:P208,$B$1:B208,$B209))</f>
        <v/>
      </c>
      <c r="I209" s="10">
        <f>IF($B209="","",IF(G209&lt;=0,0,H209/G209))</f>
        <v/>
      </c>
      <c r="J209" s="11">
        <f>IF($B209="","",G209+O209)</f>
        <v/>
      </c>
      <c r="K209" s="10">
        <f>IF($B209="","",IF(J209&lt;=0,0,(H209+P209)/J209))</f>
        <v/>
      </c>
      <c r="L209" s="10">
        <f>IF(OR($B209="",UPPER($C209)&lt;&gt;"V"),"",D209*(E209-I209))</f>
        <v/>
      </c>
      <c r="M209" s="12">
        <f>IF(A209="","",YEAR(A209)*100+MONTH(A209))</f>
        <v/>
      </c>
      <c r="N209" s="12">
        <f>IF($B209="","",IF(AND(UPPER($C209)="V",D209&gt;G209),"Venda maior que a posição",IF(AND(UPPER($C209)&lt;&gt;"C",UPPER($C209)&lt;&gt;"V"),"Use C ou V","")))</f>
        <v/>
      </c>
      <c r="O209" s="11">
        <f>IF($B209="","",IF(UPPER($C209)="C",D209,IF(UPPER($C209)="V",-D209,0)))</f>
        <v/>
      </c>
      <c r="P209" s="10">
        <f>IF($B209="","",IF(UPPER($C209)="C",D209*E209,IF(UPPER($C209)="V",-D209*I209,0)))</f>
        <v/>
      </c>
    </row>
    <row r="210">
      <c r="A210" s="6" t="n"/>
      <c r="B210" s="7" t="n"/>
      <c r="C210" s="7" t="n"/>
      <c r="D210" s="8" t="n"/>
      <c r="E210" s="9" t="n"/>
      <c r="F210" s="10">
        <f>IF(OR($B210="",D210="",E210=""),"",D210*E210)</f>
        <v/>
      </c>
      <c r="G210" s="11">
        <f>IF($B210="","",SUMIFS($O$1:O209,$B$1:B209,$B210))</f>
        <v/>
      </c>
      <c r="H210" s="10">
        <f>IF($B210="","",SUMIFS($P$1:P209,$B$1:B209,$B210))</f>
        <v/>
      </c>
      <c r="I210" s="10">
        <f>IF($B210="","",IF(G210&lt;=0,0,H210/G210))</f>
        <v/>
      </c>
      <c r="J210" s="11">
        <f>IF($B210="","",G210+O210)</f>
        <v/>
      </c>
      <c r="K210" s="10">
        <f>IF($B210="","",IF(J210&lt;=0,0,(H210+P210)/J210))</f>
        <v/>
      </c>
      <c r="L210" s="10">
        <f>IF(OR($B210="",UPPER($C210)&lt;&gt;"V"),"",D210*(E210-I210))</f>
        <v/>
      </c>
      <c r="M210" s="12">
        <f>IF(A210="","",YEAR(A210)*100+MONTH(A210))</f>
        <v/>
      </c>
      <c r="N210" s="12">
        <f>IF($B210="","",IF(AND(UPPER($C210)="V",D210&gt;G210),"Venda maior que a posição",IF(AND(UPPER($C210)&lt;&gt;"C",UPPER($C210)&lt;&gt;"V"),"Use C ou V","")))</f>
        <v/>
      </c>
      <c r="O210" s="11">
        <f>IF($B210="","",IF(UPPER($C210)="C",D210,IF(UPPER($C210)="V",-D210,0)))</f>
        <v/>
      </c>
      <c r="P210" s="10">
        <f>IF($B210="","",IF(UPPER($C210)="C",D210*E210,IF(UPPER($C210)="V",-D210*I210,0)))</f>
        <v/>
      </c>
    </row>
    <row r="211">
      <c r="A211" s="6" t="n"/>
      <c r="B211" s="7" t="n"/>
      <c r="C211" s="7" t="n"/>
      <c r="D211" s="8" t="n"/>
      <c r="E211" s="9" t="n"/>
      <c r="F211" s="10">
        <f>IF(OR($B211="",D211="",E211=""),"",D211*E211)</f>
        <v/>
      </c>
      <c r="G211" s="11">
        <f>IF($B211="","",SUMIFS($O$1:O210,$B$1:B210,$B211))</f>
        <v/>
      </c>
      <c r="H211" s="10">
        <f>IF($B211="","",SUMIFS($P$1:P210,$B$1:B210,$B211))</f>
        <v/>
      </c>
      <c r="I211" s="10">
        <f>IF($B211="","",IF(G211&lt;=0,0,H211/G211))</f>
        <v/>
      </c>
      <c r="J211" s="11">
        <f>IF($B211="","",G211+O211)</f>
        <v/>
      </c>
      <c r="K211" s="10">
        <f>IF($B211="","",IF(J211&lt;=0,0,(H211+P211)/J211))</f>
        <v/>
      </c>
      <c r="L211" s="10">
        <f>IF(OR($B211="",UPPER($C211)&lt;&gt;"V"),"",D211*(E211-I211))</f>
        <v/>
      </c>
      <c r="M211" s="12">
        <f>IF(A211="","",YEAR(A211)*100+MONTH(A211))</f>
        <v/>
      </c>
      <c r="N211" s="12">
        <f>IF($B211="","",IF(AND(UPPER($C211)="V",D211&gt;G211),"Venda maior que a posição",IF(AND(UPPER($C211)&lt;&gt;"C",UPPER($C211)&lt;&gt;"V"),"Use C ou V","")))</f>
        <v/>
      </c>
      <c r="O211" s="11">
        <f>IF($B211="","",IF(UPPER($C211)="C",D211,IF(UPPER($C211)="V",-D211,0)))</f>
        <v/>
      </c>
      <c r="P211" s="10">
        <f>IF($B211="","",IF(UPPER($C211)="C",D211*E211,IF(UPPER($C211)="V",-D211*I211,0)))</f>
        <v/>
      </c>
    </row>
    <row r="212">
      <c r="A212" s="6" t="n"/>
      <c r="B212" s="7" t="n"/>
      <c r="C212" s="7" t="n"/>
      <c r="D212" s="8" t="n"/>
      <c r="E212" s="9" t="n"/>
      <c r="F212" s="10">
        <f>IF(OR($B212="",D212="",E212=""),"",D212*E212)</f>
        <v/>
      </c>
      <c r="G212" s="11">
        <f>IF($B212="","",SUMIFS($O$1:O211,$B$1:B211,$B212))</f>
        <v/>
      </c>
      <c r="H212" s="10">
        <f>IF($B212="","",SUMIFS($P$1:P211,$B$1:B211,$B212))</f>
        <v/>
      </c>
      <c r="I212" s="10">
        <f>IF($B212="","",IF(G212&lt;=0,0,H212/G212))</f>
        <v/>
      </c>
      <c r="J212" s="11">
        <f>IF($B212="","",G212+O212)</f>
        <v/>
      </c>
      <c r="K212" s="10">
        <f>IF($B212="","",IF(J212&lt;=0,0,(H212+P212)/J212))</f>
        <v/>
      </c>
      <c r="L212" s="10">
        <f>IF(OR($B212="",UPPER($C212)&lt;&gt;"V"),"",D212*(E212-I212))</f>
        <v/>
      </c>
      <c r="M212" s="12">
        <f>IF(A212="","",YEAR(A212)*100+MONTH(A212))</f>
        <v/>
      </c>
      <c r="N212" s="12">
        <f>IF($B212="","",IF(AND(UPPER($C212)="V",D212&gt;G212),"Venda maior que a posição",IF(AND(UPPER($C212)&lt;&gt;"C",UPPER($C212)&lt;&gt;"V"),"Use C ou V","")))</f>
        <v/>
      </c>
      <c r="O212" s="11">
        <f>IF($B212="","",IF(UPPER($C212)="C",D212,IF(UPPER($C212)="V",-D212,0)))</f>
        <v/>
      </c>
      <c r="P212" s="10">
        <f>IF($B212="","",IF(UPPER($C212)="C",D212*E212,IF(UPPER($C212)="V",-D212*I212,0)))</f>
        <v/>
      </c>
    </row>
    <row r="213">
      <c r="A213" s="6" t="n"/>
      <c r="B213" s="7" t="n"/>
      <c r="C213" s="7" t="n"/>
      <c r="D213" s="8" t="n"/>
      <c r="E213" s="9" t="n"/>
      <c r="F213" s="10">
        <f>IF(OR($B213="",D213="",E213=""),"",D213*E213)</f>
        <v/>
      </c>
      <c r="G213" s="11">
        <f>IF($B213="","",SUMIFS($O$1:O212,$B$1:B212,$B213))</f>
        <v/>
      </c>
      <c r="H213" s="10">
        <f>IF($B213="","",SUMIFS($P$1:P212,$B$1:B212,$B213))</f>
        <v/>
      </c>
      <c r="I213" s="10">
        <f>IF($B213="","",IF(G213&lt;=0,0,H213/G213))</f>
        <v/>
      </c>
      <c r="J213" s="11">
        <f>IF($B213="","",G213+O213)</f>
        <v/>
      </c>
      <c r="K213" s="10">
        <f>IF($B213="","",IF(J213&lt;=0,0,(H213+P213)/J213))</f>
        <v/>
      </c>
      <c r="L213" s="10">
        <f>IF(OR($B213="",UPPER($C213)&lt;&gt;"V"),"",D213*(E213-I213))</f>
        <v/>
      </c>
      <c r="M213" s="12">
        <f>IF(A213="","",YEAR(A213)*100+MONTH(A213))</f>
        <v/>
      </c>
      <c r="N213" s="12">
        <f>IF($B213="","",IF(AND(UPPER($C213)="V",D213&gt;G213),"Venda maior que a posição",IF(AND(UPPER($C213)&lt;&gt;"C",UPPER($C213)&lt;&gt;"V"),"Use C ou V","")))</f>
        <v/>
      </c>
      <c r="O213" s="11">
        <f>IF($B213="","",IF(UPPER($C213)="C",D213,IF(UPPER($C213)="V",-D213,0)))</f>
        <v/>
      </c>
      <c r="P213" s="10">
        <f>IF($B213="","",IF(UPPER($C213)="C",D213*E213,IF(UPPER($C213)="V",-D213*I213,0)))</f>
        <v/>
      </c>
    </row>
    <row r="214">
      <c r="A214" s="6" t="n"/>
      <c r="B214" s="7" t="n"/>
      <c r="C214" s="7" t="n"/>
      <c r="D214" s="8" t="n"/>
      <c r="E214" s="9" t="n"/>
      <c r="F214" s="10">
        <f>IF(OR($B214="",D214="",E214=""),"",D214*E214)</f>
        <v/>
      </c>
      <c r="G214" s="11">
        <f>IF($B214="","",SUMIFS($O$1:O213,$B$1:B213,$B214))</f>
        <v/>
      </c>
      <c r="H214" s="10">
        <f>IF($B214="","",SUMIFS($P$1:P213,$B$1:B213,$B214))</f>
        <v/>
      </c>
      <c r="I214" s="10">
        <f>IF($B214="","",IF(G214&lt;=0,0,H214/G214))</f>
        <v/>
      </c>
      <c r="J214" s="11">
        <f>IF($B214="","",G214+O214)</f>
        <v/>
      </c>
      <c r="K214" s="10">
        <f>IF($B214="","",IF(J214&lt;=0,0,(H214+P214)/J214))</f>
        <v/>
      </c>
      <c r="L214" s="10">
        <f>IF(OR($B214="",UPPER($C214)&lt;&gt;"V"),"",D214*(E214-I214))</f>
        <v/>
      </c>
      <c r="M214" s="12">
        <f>IF(A214="","",YEAR(A214)*100+MONTH(A214))</f>
        <v/>
      </c>
      <c r="N214" s="12">
        <f>IF($B214="","",IF(AND(UPPER($C214)="V",D214&gt;G214),"Venda maior que a posição",IF(AND(UPPER($C214)&lt;&gt;"C",UPPER($C214)&lt;&gt;"V"),"Use C ou V","")))</f>
        <v/>
      </c>
      <c r="O214" s="11">
        <f>IF($B214="","",IF(UPPER($C214)="C",D214,IF(UPPER($C214)="V",-D214,0)))</f>
        <v/>
      </c>
      <c r="P214" s="10">
        <f>IF($B214="","",IF(UPPER($C214)="C",D214*E214,IF(UPPER($C214)="V",-D214*I214,0)))</f>
        <v/>
      </c>
    </row>
    <row r="215">
      <c r="A215" s="6" t="n"/>
      <c r="B215" s="7" t="n"/>
      <c r="C215" s="7" t="n"/>
      <c r="D215" s="8" t="n"/>
      <c r="E215" s="9" t="n"/>
      <c r="F215" s="10">
        <f>IF(OR($B215="",D215="",E215=""),"",D215*E215)</f>
        <v/>
      </c>
      <c r="G215" s="11">
        <f>IF($B215="","",SUMIFS($O$1:O214,$B$1:B214,$B215))</f>
        <v/>
      </c>
      <c r="H215" s="10">
        <f>IF($B215="","",SUMIFS($P$1:P214,$B$1:B214,$B215))</f>
        <v/>
      </c>
      <c r="I215" s="10">
        <f>IF($B215="","",IF(G215&lt;=0,0,H215/G215))</f>
        <v/>
      </c>
      <c r="J215" s="11">
        <f>IF($B215="","",G215+O215)</f>
        <v/>
      </c>
      <c r="K215" s="10">
        <f>IF($B215="","",IF(J215&lt;=0,0,(H215+P215)/J215))</f>
        <v/>
      </c>
      <c r="L215" s="10">
        <f>IF(OR($B215="",UPPER($C215)&lt;&gt;"V"),"",D215*(E215-I215))</f>
        <v/>
      </c>
      <c r="M215" s="12">
        <f>IF(A215="","",YEAR(A215)*100+MONTH(A215))</f>
        <v/>
      </c>
      <c r="N215" s="12">
        <f>IF($B215="","",IF(AND(UPPER($C215)="V",D215&gt;G215),"Venda maior que a posição",IF(AND(UPPER($C215)&lt;&gt;"C",UPPER($C215)&lt;&gt;"V"),"Use C ou V","")))</f>
        <v/>
      </c>
      <c r="O215" s="11">
        <f>IF($B215="","",IF(UPPER($C215)="C",D215,IF(UPPER($C215)="V",-D215,0)))</f>
        <v/>
      </c>
      <c r="P215" s="10">
        <f>IF($B215="","",IF(UPPER($C215)="C",D215*E215,IF(UPPER($C215)="V",-D215*I215,0)))</f>
        <v/>
      </c>
    </row>
    <row r="216">
      <c r="A216" s="6" t="n"/>
      <c r="B216" s="7" t="n"/>
      <c r="C216" s="7" t="n"/>
      <c r="D216" s="8" t="n"/>
      <c r="E216" s="9" t="n"/>
      <c r="F216" s="10">
        <f>IF(OR($B216="",D216="",E216=""),"",D216*E216)</f>
        <v/>
      </c>
      <c r="G216" s="11">
        <f>IF($B216="","",SUMIFS($O$1:O215,$B$1:B215,$B216))</f>
        <v/>
      </c>
      <c r="H216" s="10">
        <f>IF($B216="","",SUMIFS($P$1:P215,$B$1:B215,$B216))</f>
        <v/>
      </c>
      <c r="I216" s="10">
        <f>IF($B216="","",IF(G216&lt;=0,0,H216/G216))</f>
        <v/>
      </c>
      <c r="J216" s="11">
        <f>IF($B216="","",G216+O216)</f>
        <v/>
      </c>
      <c r="K216" s="10">
        <f>IF($B216="","",IF(J216&lt;=0,0,(H216+P216)/J216))</f>
        <v/>
      </c>
      <c r="L216" s="10">
        <f>IF(OR($B216="",UPPER($C216)&lt;&gt;"V"),"",D216*(E216-I216))</f>
        <v/>
      </c>
      <c r="M216" s="12">
        <f>IF(A216="","",YEAR(A216)*100+MONTH(A216))</f>
        <v/>
      </c>
      <c r="N216" s="12">
        <f>IF($B216="","",IF(AND(UPPER($C216)="V",D216&gt;G216),"Venda maior que a posição",IF(AND(UPPER($C216)&lt;&gt;"C",UPPER($C216)&lt;&gt;"V"),"Use C ou V","")))</f>
        <v/>
      </c>
      <c r="O216" s="11">
        <f>IF($B216="","",IF(UPPER($C216)="C",D216,IF(UPPER($C216)="V",-D216,0)))</f>
        <v/>
      </c>
      <c r="P216" s="10">
        <f>IF($B216="","",IF(UPPER($C216)="C",D216*E216,IF(UPPER($C216)="V",-D216*I216,0)))</f>
        <v/>
      </c>
    </row>
    <row r="217">
      <c r="A217" s="6" t="n"/>
      <c r="B217" s="7" t="n"/>
      <c r="C217" s="7" t="n"/>
      <c r="D217" s="8" t="n"/>
      <c r="E217" s="9" t="n"/>
      <c r="F217" s="10">
        <f>IF(OR($B217="",D217="",E217=""),"",D217*E217)</f>
        <v/>
      </c>
      <c r="G217" s="11">
        <f>IF($B217="","",SUMIFS($O$1:O216,$B$1:B216,$B217))</f>
        <v/>
      </c>
      <c r="H217" s="10">
        <f>IF($B217="","",SUMIFS($P$1:P216,$B$1:B216,$B217))</f>
        <v/>
      </c>
      <c r="I217" s="10">
        <f>IF($B217="","",IF(G217&lt;=0,0,H217/G217))</f>
        <v/>
      </c>
      <c r="J217" s="11">
        <f>IF($B217="","",G217+O217)</f>
        <v/>
      </c>
      <c r="K217" s="10">
        <f>IF($B217="","",IF(J217&lt;=0,0,(H217+P217)/J217))</f>
        <v/>
      </c>
      <c r="L217" s="10">
        <f>IF(OR($B217="",UPPER($C217)&lt;&gt;"V"),"",D217*(E217-I217))</f>
        <v/>
      </c>
      <c r="M217" s="12">
        <f>IF(A217="","",YEAR(A217)*100+MONTH(A217))</f>
        <v/>
      </c>
      <c r="N217" s="12">
        <f>IF($B217="","",IF(AND(UPPER($C217)="V",D217&gt;G217),"Venda maior que a posição",IF(AND(UPPER($C217)&lt;&gt;"C",UPPER($C217)&lt;&gt;"V"),"Use C ou V","")))</f>
        <v/>
      </c>
      <c r="O217" s="11">
        <f>IF($B217="","",IF(UPPER($C217)="C",D217,IF(UPPER($C217)="V",-D217,0)))</f>
        <v/>
      </c>
      <c r="P217" s="10">
        <f>IF($B217="","",IF(UPPER($C217)="C",D217*E217,IF(UPPER($C217)="V",-D217*I217,0)))</f>
        <v/>
      </c>
    </row>
    <row r="218">
      <c r="A218" s="6" t="n"/>
      <c r="B218" s="7" t="n"/>
      <c r="C218" s="7" t="n"/>
      <c r="D218" s="8" t="n"/>
      <c r="E218" s="9" t="n"/>
      <c r="F218" s="10">
        <f>IF(OR($B218="",D218="",E218=""),"",D218*E218)</f>
        <v/>
      </c>
      <c r="G218" s="11">
        <f>IF($B218="","",SUMIFS($O$1:O217,$B$1:B217,$B218))</f>
        <v/>
      </c>
      <c r="H218" s="10">
        <f>IF($B218="","",SUMIFS($P$1:P217,$B$1:B217,$B218))</f>
        <v/>
      </c>
      <c r="I218" s="10">
        <f>IF($B218="","",IF(G218&lt;=0,0,H218/G218))</f>
        <v/>
      </c>
      <c r="J218" s="11">
        <f>IF($B218="","",G218+O218)</f>
        <v/>
      </c>
      <c r="K218" s="10">
        <f>IF($B218="","",IF(J218&lt;=0,0,(H218+P218)/J218))</f>
        <v/>
      </c>
      <c r="L218" s="10">
        <f>IF(OR($B218="",UPPER($C218)&lt;&gt;"V"),"",D218*(E218-I218))</f>
        <v/>
      </c>
      <c r="M218" s="12">
        <f>IF(A218="","",YEAR(A218)*100+MONTH(A218))</f>
        <v/>
      </c>
      <c r="N218" s="12">
        <f>IF($B218="","",IF(AND(UPPER($C218)="V",D218&gt;G218),"Venda maior que a posição",IF(AND(UPPER($C218)&lt;&gt;"C",UPPER($C218)&lt;&gt;"V"),"Use C ou V","")))</f>
        <v/>
      </c>
      <c r="O218" s="11">
        <f>IF($B218="","",IF(UPPER($C218)="C",D218,IF(UPPER($C218)="V",-D218,0)))</f>
        <v/>
      </c>
      <c r="P218" s="10">
        <f>IF($B218="","",IF(UPPER($C218)="C",D218*E218,IF(UPPER($C218)="V",-D218*I218,0)))</f>
        <v/>
      </c>
    </row>
    <row r="219">
      <c r="A219" s="6" t="n"/>
      <c r="B219" s="7" t="n"/>
      <c r="C219" s="7" t="n"/>
      <c r="D219" s="8" t="n"/>
      <c r="E219" s="9" t="n"/>
      <c r="F219" s="10">
        <f>IF(OR($B219="",D219="",E219=""),"",D219*E219)</f>
        <v/>
      </c>
      <c r="G219" s="11">
        <f>IF($B219="","",SUMIFS($O$1:O218,$B$1:B218,$B219))</f>
        <v/>
      </c>
      <c r="H219" s="10">
        <f>IF($B219="","",SUMIFS($P$1:P218,$B$1:B218,$B219))</f>
        <v/>
      </c>
      <c r="I219" s="10">
        <f>IF($B219="","",IF(G219&lt;=0,0,H219/G219))</f>
        <v/>
      </c>
      <c r="J219" s="11">
        <f>IF($B219="","",G219+O219)</f>
        <v/>
      </c>
      <c r="K219" s="10">
        <f>IF($B219="","",IF(J219&lt;=0,0,(H219+P219)/J219))</f>
        <v/>
      </c>
      <c r="L219" s="10">
        <f>IF(OR($B219="",UPPER($C219)&lt;&gt;"V"),"",D219*(E219-I219))</f>
        <v/>
      </c>
      <c r="M219" s="12">
        <f>IF(A219="","",YEAR(A219)*100+MONTH(A219))</f>
        <v/>
      </c>
      <c r="N219" s="12">
        <f>IF($B219="","",IF(AND(UPPER($C219)="V",D219&gt;G219),"Venda maior que a posição",IF(AND(UPPER($C219)&lt;&gt;"C",UPPER($C219)&lt;&gt;"V"),"Use C ou V","")))</f>
        <v/>
      </c>
      <c r="O219" s="11">
        <f>IF($B219="","",IF(UPPER($C219)="C",D219,IF(UPPER($C219)="V",-D219,0)))</f>
        <v/>
      </c>
      <c r="P219" s="10">
        <f>IF($B219="","",IF(UPPER($C219)="C",D219*E219,IF(UPPER($C219)="V",-D219*I219,0)))</f>
        <v/>
      </c>
    </row>
    <row r="220">
      <c r="A220" s="6" t="n"/>
      <c r="B220" s="7" t="n"/>
      <c r="C220" s="7" t="n"/>
      <c r="D220" s="8" t="n"/>
      <c r="E220" s="9" t="n"/>
      <c r="F220" s="10">
        <f>IF(OR($B220="",D220="",E220=""),"",D220*E220)</f>
        <v/>
      </c>
      <c r="G220" s="11">
        <f>IF($B220="","",SUMIFS($O$1:O219,$B$1:B219,$B220))</f>
        <v/>
      </c>
      <c r="H220" s="10">
        <f>IF($B220="","",SUMIFS($P$1:P219,$B$1:B219,$B220))</f>
        <v/>
      </c>
      <c r="I220" s="10">
        <f>IF($B220="","",IF(G220&lt;=0,0,H220/G220))</f>
        <v/>
      </c>
      <c r="J220" s="11">
        <f>IF($B220="","",G220+O220)</f>
        <v/>
      </c>
      <c r="K220" s="10">
        <f>IF($B220="","",IF(J220&lt;=0,0,(H220+P220)/J220))</f>
        <v/>
      </c>
      <c r="L220" s="10">
        <f>IF(OR($B220="",UPPER($C220)&lt;&gt;"V"),"",D220*(E220-I220))</f>
        <v/>
      </c>
      <c r="M220" s="12">
        <f>IF(A220="","",YEAR(A220)*100+MONTH(A220))</f>
        <v/>
      </c>
      <c r="N220" s="12">
        <f>IF($B220="","",IF(AND(UPPER($C220)="V",D220&gt;G220),"Venda maior que a posição",IF(AND(UPPER($C220)&lt;&gt;"C",UPPER($C220)&lt;&gt;"V"),"Use C ou V","")))</f>
        <v/>
      </c>
      <c r="O220" s="11">
        <f>IF($B220="","",IF(UPPER($C220)="C",D220,IF(UPPER($C220)="V",-D220,0)))</f>
        <v/>
      </c>
      <c r="P220" s="10">
        <f>IF($B220="","",IF(UPPER($C220)="C",D220*E220,IF(UPPER($C220)="V",-D220*I220,0)))</f>
        <v/>
      </c>
    </row>
    <row r="221">
      <c r="A221" s="6" t="n"/>
      <c r="B221" s="7" t="n"/>
      <c r="C221" s="7" t="n"/>
      <c r="D221" s="8" t="n"/>
      <c r="E221" s="9" t="n"/>
      <c r="F221" s="10">
        <f>IF(OR($B221="",D221="",E221=""),"",D221*E221)</f>
        <v/>
      </c>
      <c r="G221" s="11">
        <f>IF($B221="","",SUMIFS($O$1:O220,$B$1:B220,$B221))</f>
        <v/>
      </c>
      <c r="H221" s="10">
        <f>IF($B221="","",SUMIFS($P$1:P220,$B$1:B220,$B221))</f>
        <v/>
      </c>
      <c r="I221" s="10">
        <f>IF($B221="","",IF(G221&lt;=0,0,H221/G221))</f>
        <v/>
      </c>
      <c r="J221" s="11">
        <f>IF($B221="","",G221+O221)</f>
        <v/>
      </c>
      <c r="K221" s="10">
        <f>IF($B221="","",IF(J221&lt;=0,0,(H221+P221)/J221))</f>
        <v/>
      </c>
      <c r="L221" s="10">
        <f>IF(OR($B221="",UPPER($C221)&lt;&gt;"V"),"",D221*(E221-I221))</f>
        <v/>
      </c>
      <c r="M221" s="12">
        <f>IF(A221="","",YEAR(A221)*100+MONTH(A221))</f>
        <v/>
      </c>
      <c r="N221" s="12">
        <f>IF($B221="","",IF(AND(UPPER($C221)="V",D221&gt;G221),"Venda maior que a posição",IF(AND(UPPER($C221)&lt;&gt;"C",UPPER($C221)&lt;&gt;"V"),"Use C ou V","")))</f>
        <v/>
      </c>
      <c r="O221" s="11">
        <f>IF($B221="","",IF(UPPER($C221)="C",D221,IF(UPPER($C221)="V",-D221,0)))</f>
        <v/>
      </c>
      <c r="P221" s="10">
        <f>IF($B221="","",IF(UPPER($C221)="C",D221*E221,IF(UPPER($C221)="V",-D221*I221,0)))</f>
        <v/>
      </c>
    </row>
    <row r="222">
      <c r="A222" s="6" t="n"/>
      <c r="B222" s="7" t="n"/>
      <c r="C222" s="7" t="n"/>
      <c r="D222" s="8" t="n"/>
      <c r="E222" s="9" t="n"/>
      <c r="F222" s="10">
        <f>IF(OR($B222="",D222="",E222=""),"",D222*E222)</f>
        <v/>
      </c>
      <c r="G222" s="11">
        <f>IF($B222="","",SUMIFS($O$1:O221,$B$1:B221,$B222))</f>
        <v/>
      </c>
      <c r="H222" s="10">
        <f>IF($B222="","",SUMIFS($P$1:P221,$B$1:B221,$B222))</f>
        <v/>
      </c>
      <c r="I222" s="10">
        <f>IF($B222="","",IF(G222&lt;=0,0,H222/G222))</f>
        <v/>
      </c>
      <c r="J222" s="11">
        <f>IF($B222="","",G222+O222)</f>
        <v/>
      </c>
      <c r="K222" s="10">
        <f>IF($B222="","",IF(J222&lt;=0,0,(H222+P222)/J222))</f>
        <v/>
      </c>
      <c r="L222" s="10">
        <f>IF(OR($B222="",UPPER($C222)&lt;&gt;"V"),"",D222*(E222-I222))</f>
        <v/>
      </c>
      <c r="M222" s="12">
        <f>IF(A222="","",YEAR(A222)*100+MONTH(A222))</f>
        <v/>
      </c>
      <c r="N222" s="12">
        <f>IF($B222="","",IF(AND(UPPER($C222)="V",D222&gt;G222),"Venda maior que a posição",IF(AND(UPPER($C222)&lt;&gt;"C",UPPER($C222)&lt;&gt;"V"),"Use C ou V","")))</f>
        <v/>
      </c>
      <c r="O222" s="11">
        <f>IF($B222="","",IF(UPPER($C222)="C",D222,IF(UPPER($C222)="V",-D222,0)))</f>
        <v/>
      </c>
      <c r="P222" s="10">
        <f>IF($B222="","",IF(UPPER($C222)="C",D222*E222,IF(UPPER($C222)="V",-D222*I222,0)))</f>
        <v/>
      </c>
    </row>
    <row r="223">
      <c r="A223" s="6" t="n"/>
      <c r="B223" s="7" t="n"/>
      <c r="C223" s="7" t="n"/>
      <c r="D223" s="8" t="n"/>
      <c r="E223" s="9" t="n"/>
      <c r="F223" s="10">
        <f>IF(OR($B223="",D223="",E223=""),"",D223*E223)</f>
        <v/>
      </c>
      <c r="G223" s="11">
        <f>IF($B223="","",SUMIFS($O$1:O222,$B$1:B222,$B223))</f>
        <v/>
      </c>
      <c r="H223" s="10">
        <f>IF($B223="","",SUMIFS($P$1:P222,$B$1:B222,$B223))</f>
        <v/>
      </c>
      <c r="I223" s="10">
        <f>IF($B223="","",IF(G223&lt;=0,0,H223/G223))</f>
        <v/>
      </c>
      <c r="J223" s="11">
        <f>IF($B223="","",G223+O223)</f>
        <v/>
      </c>
      <c r="K223" s="10">
        <f>IF($B223="","",IF(J223&lt;=0,0,(H223+P223)/J223))</f>
        <v/>
      </c>
      <c r="L223" s="10">
        <f>IF(OR($B223="",UPPER($C223)&lt;&gt;"V"),"",D223*(E223-I223))</f>
        <v/>
      </c>
      <c r="M223" s="12">
        <f>IF(A223="","",YEAR(A223)*100+MONTH(A223))</f>
        <v/>
      </c>
      <c r="N223" s="12">
        <f>IF($B223="","",IF(AND(UPPER($C223)="V",D223&gt;G223),"Venda maior que a posição",IF(AND(UPPER($C223)&lt;&gt;"C",UPPER($C223)&lt;&gt;"V"),"Use C ou V","")))</f>
        <v/>
      </c>
      <c r="O223" s="11">
        <f>IF($B223="","",IF(UPPER($C223)="C",D223,IF(UPPER($C223)="V",-D223,0)))</f>
        <v/>
      </c>
      <c r="P223" s="10">
        <f>IF($B223="","",IF(UPPER($C223)="C",D223*E223,IF(UPPER($C223)="V",-D223*I223,0)))</f>
        <v/>
      </c>
    </row>
    <row r="224">
      <c r="A224" s="6" t="n"/>
      <c r="B224" s="7" t="n"/>
      <c r="C224" s="7" t="n"/>
      <c r="D224" s="8" t="n"/>
      <c r="E224" s="9" t="n"/>
      <c r="F224" s="10">
        <f>IF(OR($B224="",D224="",E224=""),"",D224*E224)</f>
        <v/>
      </c>
      <c r="G224" s="11">
        <f>IF($B224="","",SUMIFS($O$1:O223,$B$1:B223,$B224))</f>
        <v/>
      </c>
      <c r="H224" s="10">
        <f>IF($B224="","",SUMIFS($P$1:P223,$B$1:B223,$B224))</f>
        <v/>
      </c>
      <c r="I224" s="10">
        <f>IF($B224="","",IF(G224&lt;=0,0,H224/G224))</f>
        <v/>
      </c>
      <c r="J224" s="11">
        <f>IF($B224="","",G224+O224)</f>
        <v/>
      </c>
      <c r="K224" s="10">
        <f>IF($B224="","",IF(J224&lt;=0,0,(H224+P224)/J224))</f>
        <v/>
      </c>
      <c r="L224" s="10">
        <f>IF(OR($B224="",UPPER($C224)&lt;&gt;"V"),"",D224*(E224-I224))</f>
        <v/>
      </c>
      <c r="M224" s="12">
        <f>IF(A224="","",YEAR(A224)*100+MONTH(A224))</f>
        <v/>
      </c>
      <c r="N224" s="12">
        <f>IF($B224="","",IF(AND(UPPER($C224)="V",D224&gt;G224),"Venda maior que a posição",IF(AND(UPPER($C224)&lt;&gt;"C",UPPER($C224)&lt;&gt;"V"),"Use C ou V","")))</f>
        <v/>
      </c>
      <c r="O224" s="11">
        <f>IF($B224="","",IF(UPPER($C224)="C",D224,IF(UPPER($C224)="V",-D224,0)))</f>
        <v/>
      </c>
      <c r="P224" s="10">
        <f>IF($B224="","",IF(UPPER($C224)="C",D224*E224,IF(UPPER($C224)="V",-D224*I224,0)))</f>
        <v/>
      </c>
    </row>
    <row r="225">
      <c r="A225" s="6" t="n"/>
      <c r="B225" s="7" t="n"/>
      <c r="C225" s="7" t="n"/>
      <c r="D225" s="8" t="n"/>
      <c r="E225" s="9" t="n"/>
      <c r="F225" s="10">
        <f>IF(OR($B225="",D225="",E225=""),"",D225*E225)</f>
        <v/>
      </c>
      <c r="G225" s="11">
        <f>IF($B225="","",SUMIFS($O$1:O224,$B$1:B224,$B225))</f>
        <v/>
      </c>
      <c r="H225" s="10">
        <f>IF($B225="","",SUMIFS($P$1:P224,$B$1:B224,$B225))</f>
        <v/>
      </c>
      <c r="I225" s="10">
        <f>IF($B225="","",IF(G225&lt;=0,0,H225/G225))</f>
        <v/>
      </c>
      <c r="J225" s="11">
        <f>IF($B225="","",G225+O225)</f>
        <v/>
      </c>
      <c r="K225" s="10">
        <f>IF($B225="","",IF(J225&lt;=0,0,(H225+P225)/J225))</f>
        <v/>
      </c>
      <c r="L225" s="10">
        <f>IF(OR($B225="",UPPER($C225)&lt;&gt;"V"),"",D225*(E225-I225))</f>
        <v/>
      </c>
      <c r="M225" s="12">
        <f>IF(A225="","",YEAR(A225)*100+MONTH(A225))</f>
        <v/>
      </c>
      <c r="N225" s="12">
        <f>IF($B225="","",IF(AND(UPPER($C225)="V",D225&gt;G225),"Venda maior que a posição",IF(AND(UPPER($C225)&lt;&gt;"C",UPPER($C225)&lt;&gt;"V"),"Use C ou V","")))</f>
        <v/>
      </c>
      <c r="O225" s="11">
        <f>IF($B225="","",IF(UPPER($C225)="C",D225,IF(UPPER($C225)="V",-D225,0)))</f>
        <v/>
      </c>
      <c r="P225" s="10">
        <f>IF($B225="","",IF(UPPER($C225)="C",D225*E225,IF(UPPER($C225)="V",-D225*I225,0)))</f>
        <v/>
      </c>
    </row>
    <row r="226">
      <c r="A226" s="6" t="n"/>
      <c r="B226" s="7" t="n"/>
      <c r="C226" s="7" t="n"/>
      <c r="D226" s="8" t="n"/>
      <c r="E226" s="9" t="n"/>
      <c r="F226" s="10">
        <f>IF(OR($B226="",D226="",E226=""),"",D226*E226)</f>
        <v/>
      </c>
      <c r="G226" s="11">
        <f>IF($B226="","",SUMIFS($O$1:O225,$B$1:B225,$B226))</f>
        <v/>
      </c>
      <c r="H226" s="10">
        <f>IF($B226="","",SUMIFS($P$1:P225,$B$1:B225,$B226))</f>
        <v/>
      </c>
      <c r="I226" s="10">
        <f>IF($B226="","",IF(G226&lt;=0,0,H226/G226))</f>
        <v/>
      </c>
      <c r="J226" s="11">
        <f>IF($B226="","",G226+O226)</f>
        <v/>
      </c>
      <c r="K226" s="10">
        <f>IF($B226="","",IF(J226&lt;=0,0,(H226+P226)/J226))</f>
        <v/>
      </c>
      <c r="L226" s="10">
        <f>IF(OR($B226="",UPPER($C226)&lt;&gt;"V"),"",D226*(E226-I226))</f>
        <v/>
      </c>
      <c r="M226" s="12">
        <f>IF(A226="","",YEAR(A226)*100+MONTH(A226))</f>
        <v/>
      </c>
      <c r="N226" s="12">
        <f>IF($B226="","",IF(AND(UPPER($C226)="V",D226&gt;G226),"Venda maior que a posição",IF(AND(UPPER($C226)&lt;&gt;"C",UPPER($C226)&lt;&gt;"V"),"Use C ou V","")))</f>
        <v/>
      </c>
      <c r="O226" s="11">
        <f>IF($B226="","",IF(UPPER($C226)="C",D226,IF(UPPER($C226)="V",-D226,0)))</f>
        <v/>
      </c>
      <c r="P226" s="10">
        <f>IF($B226="","",IF(UPPER($C226)="C",D226*E226,IF(UPPER($C226)="V",-D226*I226,0)))</f>
        <v/>
      </c>
    </row>
    <row r="227">
      <c r="A227" s="6" t="n"/>
      <c r="B227" s="7" t="n"/>
      <c r="C227" s="7" t="n"/>
      <c r="D227" s="8" t="n"/>
      <c r="E227" s="9" t="n"/>
      <c r="F227" s="10">
        <f>IF(OR($B227="",D227="",E227=""),"",D227*E227)</f>
        <v/>
      </c>
      <c r="G227" s="11">
        <f>IF($B227="","",SUMIFS($O$1:O226,$B$1:B226,$B227))</f>
        <v/>
      </c>
      <c r="H227" s="10">
        <f>IF($B227="","",SUMIFS($P$1:P226,$B$1:B226,$B227))</f>
        <v/>
      </c>
      <c r="I227" s="10">
        <f>IF($B227="","",IF(G227&lt;=0,0,H227/G227))</f>
        <v/>
      </c>
      <c r="J227" s="11">
        <f>IF($B227="","",G227+O227)</f>
        <v/>
      </c>
      <c r="K227" s="10">
        <f>IF($B227="","",IF(J227&lt;=0,0,(H227+P227)/J227))</f>
        <v/>
      </c>
      <c r="L227" s="10">
        <f>IF(OR($B227="",UPPER($C227)&lt;&gt;"V"),"",D227*(E227-I227))</f>
        <v/>
      </c>
      <c r="M227" s="12">
        <f>IF(A227="","",YEAR(A227)*100+MONTH(A227))</f>
        <v/>
      </c>
      <c r="N227" s="12">
        <f>IF($B227="","",IF(AND(UPPER($C227)="V",D227&gt;G227),"Venda maior que a posição",IF(AND(UPPER($C227)&lt;&gt;"C",UPPER($C227)&lt;&gt;"V"),"Use C ou V","")))</f>
        <v/>
      </c>
      <c r="O227" s="11">
        <f>IF($B227="","",IF(UPPER($C227)="C",D227,IF(UPPER($C227)="V",-D227,0)))</f>
        <v/>
      </c>
      <c r="P227" s="10">
        <f>IF($B227="","",IF(UPPER($C227)="C",D227*E227,IF(UPPER($C227)="V",-D227*I227,0)))</f>
        <v/>
      </c>
    </row>
    <row r="228">
      <c r="A228" s="6" t="n"/>
      <c r="B228" s="7" t="n"/>
      <c r="C228" s="7" t="n"/>
      <c r="D228" s="8" t="n"/>
      <c r="E228" s="9" t="n"/>
      <c r="F228" s="10">
        <f>IF(OR($B228="",D228="",E228=""),"",D228*E228)</f>
        <v/>
      </c>
      <c r="G228" s="11">
        <f>IF($B228="","",SUMIFS($O$1:O227,$B$1:B227,$B228))</f>
        <v/>
      </c>
      <c r="H228" s="10">
        <f>IF($B228="","",SUMIFS($P$1:P227,$B$1:B227,$B228))</f>
        <v/>
      </c>
      <c r="I228" s="10">
        <f>IF($B228="","",IF(G228&lt;=0,0,H228/G228))</f>
        <v/>
      </c>
      <c r="J228" s="11">
        <f>IF($B228="","",G228+O228)</f>
        <v/>
      </c>
      <c r="K228" s="10">
        <f>IF($B228="","",IF(J228&lt;=0,0,(H228+P228)/J228))</f>
        <v/>
      </c>
      <c r="L228" s="10">
        <f>IF(OR($B228="",UPPER($C228)&lt;&gt;"V"),"",D228*(E228-I228))</f>
        <v/>
      </c>
      <c r="M228" s="12">
        <f>IF(A228="","",YEAR(A228)*100+MONTH(A228))</f>
        <v/>
      </c>
      <c r="N228" s="12">
        <f>IF($B228="","",IF(AND(UPPER($C228)="V",D228&gt;G228),"Venda maior que a posição",IF(AND(UPPER($C228)&lt;&gt;"C",UPPER($C228)&lt;&gt;"V"),"Use C ou V","")))</f>
        <v/>
      </c>
      <c r="O228" s="11">
        <f>IF($B228="","",IF(UPPER($C228)="C",D228,IF(UPPER($C228)="V",-D228,0)))</f>
        <v/>
      </c>
      <c r="P228" s="10">
        <f>IF($B228="","",IF(UPPER($C228)="C",D228*E228,IF(UPPER($C228)="V",-D228*I228,0)))</f>
        <v/>
      </c>
    </row>
    <row r="229">
      <c r="A229" s="6" t="n"/>
      <c r="B229" s="7" t="n"/>
      <c r="C229" s="7" t="n"/>
      <c r="D229" s="8" t="n"/>
      <c r="E229" s="9" t="n"/>
      <c r="F229" s="10">
        <f>IF(OR($B229="",D229="",E229=""),"",D229*E229)</f>
        <v/>
      </c>
      <c r="G229" s="11">
        <f>IF($B229="","",SUMIFS($O$1:O228,$B$1:B228,$B229))</f>
        <v/>
      </c>
      <c r="H229" s="10">
        <f>IF($B229="","",SUMIFS($P$1:P228,$B$1:B228,$B229))</f>
        <v/>
      </c>
      <c r="I229" s="10">
        <f>IF($B229="","",IF(G229&lt;=0,0,H229/G229))</f>
        <v/>
      </c>
      <c r="J229" s="11">
        <f>IF($B229="","",G229+O229)</f>
        <v/>
      </c>
      <c r="K229" s="10">
        <f>IF($B229="","",IF(J229&lt;=0,0,(H229+P229)/J229))</f>
        <v/>
      </c>
      <c r="L229" s="10">
        <f>IF(OR($B229="",UPPER($C229)&lt;&gt;"V"),"",D229*(E229-I229))</f>
        <v/>
      </c>
      <c r="M229" s="12">
        <f>IF(A229="","",YEAR(A229)*100+MONTH(A229))</f>
        <v/>
      </c>
      <c r="N229" s="12">
        <f>IF($B229="","",IF(AND(UPPER($C229)="V",D229&gt;G229),"Venda maior que a posição",IF(AND(UPPER($C229)&lt;&gt;"C",UPPER($C229)&lt;&gt;"V"),"Use C ou V","")))</f>
        <v/>
      </c>
      <c r="O229" s="11">
        <f>IF($B229="","",IF(UPPER($C229)="C",D229,IF(UPPER($C229)="V",-D229,0)))</f>
        <v/>
      </c>
      <c r="P229" s="10">
        <f>IF($B229="","",IF(UPPER($C229)="C",D229*E229,IF(UPPER($C229)="V",-D229*I229,0)))</f>
        <v/>
      </c>
    </row>
    <row r="230">
      <c r="A230" s="6" t="n"/>
      <c r="B230" s="7" t="n"/>
      <c r="C230" s="7" t="n"/>
      <c r="D230" s="8" t="n"/>
      <c r="E230" s="9" t="n"/>
      <c r="F230" s="10">
        <f>IF(OR($B230="",D230="",E230=""),"",D230*E230)</f>
        <v/>
      </c>
      <c r="G230" s="11">
        <f>IF($B230="","",SUMIFS($O$1:O229,$B$1:B229,$B230))</f>
        <v/>
      </c>
      <c r="H230" s="10">
        <f>IF($B230="","",SUMIFS($P$1:P229,$B$1:B229,$B230))</f>
        <v/>
      </c>
      <c r="I230" s="10">
        <f>IF($B230="","",IF(G230&lt;=0,0,H230/G230))</f>
        <v/>
      </c>
      <c r="J230" s="11">
        <f>IF($B230="","",G230+O230)</f>
        <v/>
      </c>
      <c r="K230" s="10">
        <f>IF($B230="","",IF(J230&lt;=0,0,(H230+P230)/J230))</f>
        <v/>
      </c>
      <c r="L230" s="10">
        <f>IF(OR($B230="",UPPER($C230)&lt;&gt;"V"),"",D230*(E230-I230))</f>
        <v/>
      </c>
      <c r="M230" s="12">
        <f>IF(A230="","",YEAR(A230)*100+MONTH(A230))</f>
        <v/>
      </c>
      <c r="N230" s="12">
        <f>IF($B230="","",IF(AND(UPPER($C230)="V",D230&gt;G230),"Venda maior que a posição",IF(AND(UPPER($C230)&lt;&gt;"C",UPPER($C230)&lt;&gt;"V"),"Use C ou V","")))</f>
        <v/>
      </c>
      <c r="O230" s="11">
        <f>IF($B230="","",IF(UPPER($C230)="C",D230,IF(UPPER($C230)="V",-D230,0)))</f>
        <v/>
      </c>
      <c r="P230" s="10">
        <f>IF($B230="","",IF(UPPER($C230)="C",D230*E230,IF(UPPER($C230)="V",-D230*I230,0)))</f>
        <v/>
      </c>
    </row>
    <row r="231">
      <c r="A231" s="6" t="n"/>
      <c r="B231" s="7" t="n"/>
      <c r="C231" s="7" t="n"/>
      <c r="D231" s="8" t="n"/>
      <c r="E231" s="9" t="n"/>
      <c r="F231" s="10">
        <f>IF(OR($B231="",D231="",E231=""),"",D231*E231)</f>
        <v/>
      </c>
      <c r="G231" s="11">
        <f>IF($B231="","",SUMIFS($O$1:O230,$B$1:B230,$B231))</f>
        <v/>
      </c>
      <c r="H231" s="10">
        <f>IF($B231="","",SUMIFS($P$1:P230,$B$1:B230,$B231))</f>
        <v/>
      </c>
      <c r="I231" s="10">
        <f>IF($B231="","",IF(G231&lt;=0,0,H231/G231))</f>
        <v/>
      </c>
      <c r="J231" s="11">
        <f>IF($B231="","",G231+O231)</f>
        <v/>
      </c>
      <c r="K231" s="10">
        <f>IF($B231="","",IF(J231&lt;=0,0,(H231+P231)/J231))</f>
        <v/>
      </c>
      <c r="L231" s="10">
        <f>IF(OR($B231="",UPPER($C231)&lt;&gt;"V"),"",D231*(E231-I231))</f>
        <v/>
      </c>
      <c r="M231" s="12">
        <f>IF(A231="","",YEAR(A231)*100+MONTH(A231))</f>
        <v/>
      </c>
      <c r="N231" s="12">
        <f>IF($B231="","",IF(AND(UPPER($C231)="V",D231&gt;G231),"Venda maior que a posição",IF(AND(UPPER($C231)&lt;&gt;"C",UPPER($C231)&lt;&gt;"V"),"Use C ou V","")))</f>
        <v/>
      </c>
      <c r="O231" s="11">
        <f>IF($B231="","",IF(UPPER($C231)="C",D231,IF(UPPER($C231)="V",-D231,0)))</f>
        <v/>
      </c>
      <c r="P231" s="10">
        <f>IF($B231="","",IF(UPPER($C231)="C",D231*E231,IF(UPPER($C231)="V",-D231*I231,0)))</f>
        <v/>
      </c>
    </row>
    <row r="232">
      <c r="A232" s="6" t="n"/>
      <c r="B232" s="7" t="n"/>
      <c r="C232" s="7" t="n"/>
      <c r="D232" s="8" t="n"/>
      <c r="E232" s="9" t="n"/>
      <c r="F232" s="10">
        <f>IF(OR($B232="",D232="",E232=""),"",D232*E232)</f>
        <v/>
      </c>
      <c r="G232" s="11">
        <f>IF($B232="","",SUMIFS($O$1:O231,$B$1:B231,$B232))</f>
        <v/>
      </c>
      <c r="H232" s="10">
        <f>IF($B232="","",SUMIFS($P$1:P231,$B$1:B231,$B232))</f>
        <v/>
      </c>
      <c r="I232" s="10">
        <f>IF($B232="","",IF(G232&lt;=0,0,H232/G232))</f>
        <v/>
      </c>
      <c r="J232" s="11">
        <f>IF($B232="","",G232+O232)</f>
        <v/>
      </c>
      <c r="K232" s="10">
        <f>IF($B232="","",IF(J232&lt;=0,0,(H232+P232)/J232))</f>
        <v/>
      </c>
      <c r="L232" s="10">
        <f>IF(OR($B232="",UPPER($C232)&lt;&gt;"V"),"",D232*(E232-I232))</f>
        <v/>
      </c>
      <c r="M232" s="12">
        <f>IF(A232="","",YEAR(A232)*100+MONTH(A232))</f>
        <v/>
      </c>
      <c r="N232" s="12">
        <f>IF($B232="","",IF(AND(UPPER($C232)="V",D232&gt;G232),"Venda maior que a posição",IF(AND(UPPER($C232)&lt;&gt;"C",UPPER($C232)&lt;&gt;"V"),"Use C ou V","")))</f>
        <v/>
      </c>
      <c r="O232" s="11">
        <f>IF($B232="","",IF(UPPER($C232)="C",D232,IF(UPPER($C232)="V",-D232,0)))</f>
        <v/>
      </c>
      <c r="P232" s="10">
        <f>IF($B232="","",IF(UPPER($C232)="C",D232*E232,IF(UPPER($C232)="V",-D232*I232,0)))</f>
        <v/>
      </c>
    </row>
    <row r="233">
      <c r="A233" s="6" t="n"/>
      <c r="B233" s="7" t="n"/>
      <c r="C233" s="7" t="n"/>
      <c r="D233" s="8" t="n"/>
      <c r="E233" s="9" t="n"/>
      <c r="F233" s="10">
        <f>IF(OR($B233="",D233="",E233=""),"",D233*E233)</f>
        <v/>
      </c>
      <c r="G233" s="11">
        <f>IF($B233="","",SUMIFS($O$1:O232,$B$1:B232,$B233))</f>
        <v/>
      </c>
      <c r="H233" s="10">
        <f>IF($B233="","",SUMIFS($P$1:P232,$B$1:B232,$B233))</f>
        <v/>
      </c>
      <c r="I233" s="10">
        <f>IF($B233="","",IF(G233&lt;=0,0,H233/G233))</f>
        <v/>
      </c>
      <c r="J233" s="11">
        <f>IF($B233="","",G233+O233)</f>
        <v/>
      </c>
      <c r="K233" s="10">
        <f>IF($B233="","",IF(J233&lt;=0,0,(H233+P233)/J233))</f>
        <v/>
      </c>
      <c r="L233" s="10">
        <f>IF(OR($B233="",UPPER($C233)&lt;&gt;"V"),"",D233*(E233-I233))</f>
        <v/>
      </c>
      <c r="M233" s="12">
        <f>IF(A233="","",YEAR(A233)*100+MONTH(A233))</f>
        <v/>
      </c>
      <c r="N233" s="12">
        <f>IF($B233="","",IF(AND(UPPER($C233)="V",D233&gt;G233),"Venda maior que a posição",IF(AND(UPPER($C233)&lt;&gt;"C",UPPER($C233)&lt;&gt;"V"),"Use C ou V","")))</f>
        <v/>
      </c>
      <c r="O233" s="11">
        <f>IF($B233="","",IF(UPPER($C233)="C",D233,IF(UPPER($C233)="V",-D233,0)))</f>
        <v/>
      </c>
      <c r="P233" s="10">
        <f>IF($B233="","",IF(UPPER($C233)="C",D233*E233,IF(UPPER($C233)="V",-D233*I233,0)))</f>
        <v/>
      </c>
    </row>
    <row r="234">
      <c r="A234" s="6" t="n"/>
      <c r="B234" s="7" t="n"/>
      <c r="C234" s="7" t="n"/>
      <c r="D234" s="8" t="n"/>
      <c r="E234" s="9" t="n"/>
      <c r="F234" s="10">
        <f>IF(OR($B234="",D234="",E234=""),"",D234*E234)</f>
        <v/>
      </c>
      <c r="G234" s="11">
        <f>IF($B234="","",SUMIFS($O$1:O233,$B$1:B233,$B234))</f>
        <v/>
      </c>
      <c r="H234" s="10">
        <f>IF($B234="","",SUMIFS($P$1:P233,$B$1:B233,$B234))</f>
        <v/>
      </c>
      <c r="I234" s="10">
        <f>IF($B234="","",IF(G234&lt;=0,0,H234/G234))</f>
        <v/>
      </c>
      <c r="J234" s="11">
        <f>IF($B234="","",G234+O234)</f>
        <v/>
      </c>
      <c r="K234" s="10">
        <f>IF($B234="","",IF(J234&lt;=0,0,(H234+P234)/J234))</f>
        <v/>
      </c>
      <c r="L234" s="10">
        <f>IF(OR($B234="",UPPER($C234)&lt;&gt;"V"),"",D234*(E234-I234))</f>
        <v/>
      </c>
      <c r="M234" s="12">
        <f>IF(A234="","",YEAR(A234)*100+MONTH(A234))</f>
        <v/>
      </c>
      <c r="N234" s="12">
        <f>IF($B234="","",IF(AND(UPPER($C234)="V",D234&gt;G234),"Venda maior que a posição",IF(AND(UPPER($C234)&lt;&gt;"C",UPPER($C234)&lt;&gt;"V"),"Use C ou V","")))</f>
        <v/>
      </c>
      <c r="O234" s="11">
        <f>IF($B234="","",IF(UPPER($C234)="C",D234,IF(UPPER($C234)="V",-D234,0)))</f>
        <v/>
      </c>
      <c r="P234" s="10">
        <f>IF($B234="","",IF(UPPER($C234)="C",D234*E234,IF(UPPER($C234)="V",-D234*I234,0)))</f>
        <v/>
      </c>
    </row>
    <row r="235">
      <c r="A235" s="6" t="n"/>
      <c r="B235" s="7" t="n"/>
      <c r="C235" s="7" t="n"/>
      <c r="D235" s="8" t="n"/>
      <c r="E235" s="9" t="n"/>
      <c r="F235" s="10">
        <f>IF(OR($B235="",D235="",E235=""),"",D235*E235)</f>
        <v/>
      </c>
      <c r="G235" s="11">
        <f>IF($B235="","",SUMIFS($O$1:O234,$B$1:B234,$B235))</f>
        <v/>
      </c>
      <c r="H235" s="10">
        <f>IF($B235="","",SUMIFS($P$1:P234,$B$1:B234,$B235))</f>
        <v/>
      </c>
      <c r="I235" s="10">
        <f>IF($B235="","",IF(G235&lt;=0,0,H235/G235))</f>
        <v/>
      </c>
      <c r="J235" s="11">
        <f>IF($B235="","",G235+O235)</f>
        <v/>
      </c>
      <c r="K235" s="10">
        <f>IF($B235="","",IF(J235&lt;=0,0,(H235+P235)/J235))</f>
        <v/>
      </c>
      <c r="L235" s="10">
        <f>IF(OR($B235="",UPPER($C235)&lt;&gt;"V"),"",D235*(E235-I235))</f>
        <v/>
      </c>
      <c r="M235" s="12">
        <f>IF(A235="","",YEAR(A235)*100+MONTH(A235))</f>
        <v/>
      </c>
      <c r="N235" s="12">
        <f>IF($B235="","",IF(AND(UPPER($C235)="V",D235&gt;G235),"Venda maior que a posição",IF(AND(UPPER($C235)&lt;&gt;"C",UPPER($C235)&lt;&gt;"V"),"Use C ou V","")))</f>
        <v/>
      </c>
      <c r="O235" s="11">
        <f>IF($B235="","",IF(UPPER($C235)="C",D235,IF(UPPER($C235)="V",-D235,0)))</f>
        <v/>
      </c>
      <c r="P235" s="10">
        <f>IF($B235="","",IF(UPPER($C235)="C",D235*E235,IF(UPPER($C235)="V",-D235*I235,0)))</f>
        <v/>
      </c>
    </row>
    <row r="236">
      <c r="A236" s="6" t="n"/>
      <c r="B236" s="7" t="n"/>
      <c r="C236" s="7" t="n"/>
      <c r="D236" s="8" t="n"/>
      <c r="E236" s="9" t="n"/>
      <c r="F236" s="10">
        <f>IF(OR($B236="",D236="",E236=""),"",D236*E236)</f>
        <v/>
      </c>
      <c r="G236" s="11">
        <f>IF($B236="","",SUMIFS($O$1:O235,$B$1:B235,$B236))</f>
        <v/>
      </c>
      <c r="H236" s="10">
        <f>IF($B236="","",SUMIFS($P$1:P235,$B$1:B235,$B236))</f>
        <v/>
      </c>
      <c r="I236" s="10">
        <f>IF($B236="","",IF(G236&lt;=0,0,H236/G236))</f>
        <v/>
      </c>
      <c r="J236" s="11">
        <f>IF($B236="","",G236+O236)</f>
        <v/>
      </c>
      <c r="K236" s="10">
        <f>IF($B236="","",IF(J236&lt;=0,0,(H236+P236)/J236))</f>
        <v/>
      </c>
      <c r="L236" s="10">
        <f>IF(OR($B236="",UPPER($C236)&lt;&gt;"V"),"",D236*(E236-I236))</f>
        <v/>
      </c>
      <c r="M236" s="12">
        <f>IF(A236="","",YEAR(A236)*100+MONTH(A236))</f>
        <v/>
      </c>
      <c r="N236" s="12">
        <f>IF($B236="","",IF(AND(UPPER($C236)="V",D236&gt;G236),"Venda maior que a posição",IF(AND(UPPER($C236)&lt;&gt;"C",UPPER($C236)&lt;&gt;"V"),"Use C ou V","")))</f>
        <v/>
      </c>
      <c r="O236" s="11">
        <f>IF($B236="","",IF(UPPER($C236)="C",D236,IF(UPPER($C236)="V",-D236,0)))</f>
        <v/>
      </c>
      <c r="P236" s="10">
        <f>IF($B236="","",IF(UPPER($C236)="C",D236*E236,IF(UPPER($C236)="V",-D236*I236,0)))</f>
        <v/>
      </c>
    </row>
    <row r="237">
      <c r="A237" s="6" t="n"/>
      <c r="B237" s="7" t="n"/>
      <c r="C237" s="7" t="n"/>
      <c r="D237" s="8" t="n"/>
      <c r="E237" s="9" t="n"/>
      <c r="F237" s="10">
        <f>IF(OR($B237="",D237="",E237=""),"",D237*E237)</f>
        <v/>
      </c>
      <c r="G237" s="11">
        <f>IF($B237="","",SUMIFS($O$1:O236,$B$1:B236,$B237))</f>
        <v/>
      </c>
      <c r="H237" s="10">
        <f>IF($B237="","",SUMIFS($P$1:P236,$B$1:B236,$B237))</f>
        <v/>
      </c>
      <c r="I237" s="10">
        <f>IF($B237="","",IF(G237&lt;=0,0,H237/G237))</f>
        <v/>
      </c>
      <c r="J237" s="11">
        <f>IF($B237="","",G237+O237)</f>
        <v/>
      </c>
      <c r="K237" s="10">
        <f>IF($B237="","",IF(J237&lt;=0,0,(H237+P237)/J237))</f>
        <v/>
      </c>
      <c r="L237" s="10">
        <f>IF(OR($B237="",UPPER($C237)&lt;&gt;"V"),"",D237*(E237-I237))</f>
        <v/>
      </c>
      <c r="M237" s="12">
        <f>IF(A237="","",YEAR(A237)*100+MONTH(A237))</f>
        <v/>
      </c>
      <c r="N237" s="12">
        <f>IF($B237="","",IF(AND(UPPER($C237)="V",D237&gt;G237),"Venda maior que a posição",IF(AND(UPPER($C237)&lt;&gt;"C",UPPER($C237)&lt;&gt;"V"),"Use C ou V","")))</f>
        <v/>
      </c>
      <c r="O237" s="11">
        <f>IF($B237="","",IF(UPPER($C237)="C",D237,IF(UPPER($C237)="V",-D237,0)))</f>
        <v/>
      </c>
      <c r="P237" s="10">
        <f>IF($B237="","",IF(UPPER($C237)="C",D237*E237,IF(UPPER($C237)="V",-D237*I237,0)))</f>
        <v/>
      </c>
    </row>
    <row r="238">
      <c r="A238" s="6" t="n"/>
      <c r="B238" s="7" t="n"/>
      <c r="C238" s="7" t="n"/>
      <c r="D238" s="8" t="n"/>
      <c r="E238" s="9" t="n"/>
      <c r="F238" s="10">
        <f>IF(OR($B238="",D238="",E238=""),"",D238*E238)</f>
        <v/>
      </c>
      <c r="G238" s="11">
        <f>IF($B238="","",SUMIFS($O$1:O237,$B$1:B237,$B238))</f>
        <v/>
      </c>
      <c r="H238" s="10">
        <f>IF($B238="","",SUMIFS($P$1:P237,$B$1:B237,$B238))</f>
        <v/>
      </c>
      <c r="I238" s="10">
        <f>IF($B238="","",IF(G238&lt;=0,0,H238/G238))</f>
        <v/>
      </c>
      <c r="J238" s="11">
        <f>IF($B238="","",G238+O238)</f>
        <v/>
      </c>
      <c r="K238" s="10">
        <f>IF($B238="","",IF(J238&lt;=0,0,(H238+P238)/J238))</f>
        <v/>
      </c>
      <c r="L238" s="10">
        <f>IF(OR($B238="",UPPER($C238)&lt;&gt;"V"),"",D238*(E238-I238))</f>
        <v/>
      </c>
      <c r="M238" s="12">
        <f>IF(A238="","",YEAR(A238)*100+MONTH(A238))</f>
        <v/>
      </c>
      <c r="N238" s="12">
        <f>IF($B238="","",IF(AND(UPPER($C238)="V",D238&gt;G238),"Venda maior que a posição",IF(AND(UPPER($C238)&lt;&gt;"C",UPPER($C238)&lt;&gt;"V"),"Use C ou V","")))</f>
        <v/>
      </c>
      <c r="O238" s="11">
        <f>IF($B238="","",IF(UPPER($C238)="C",D238,IF(UPPER($C238)="V",-D238,0)))</f>
        <v/>
      </c>
      <c r="P238" s="10">
        <f>IF($B238="","",IF(UPPER($C238)="C",D238*E238,IF(UPPER($C238)="V",-D238*I238,0)))</f>
        <v/>
      </c>
    </row>
    <row r="239">
      <c r="A239" s="6" t="n"/>
      <c r="B239" s="7" t="n"/>
      <c r="C239" s="7" t="n"/>
      <c r="D239" s="8" t="n"/>
      <c r="E239" s="9" t="n"/>
      <c r="F239" s="10">
        <f>IF(OR($B239="",D239="",E239=""),"",D239*E239)</f>
        <v/>
      </c>
      <c r="G239" s="11">
        <f>IF($B239="","",SUMIFS($O$1:O238,$B$1:B238,$B239))</f>
        <v/>
      </c>
      <c r="H239" s="10">
        <f>IF($B239="","",SUMIFS($P$1:P238,$B$1:B238,$B239))</f>
        <v/>
      </c>
      <c r="I239" s="10">
        <f>IF($B239="","",IF(G239&lt;=0,0,H239/G239))</f>
        <v/>
      </c>
      <c r="J239" s="11">
        <f>IF($B239="","",G239+O239)</f>
        <v/>
      </c>
      <c r="K239" s="10">
        <f>IF($B239="","",IF(J239&lt;=0,0,(H239+P239)/J239))</f>
        <v/>
      </c>
      <c r="L239" s="10">
        <f>IF(OR($B239="",UPPER($C239)&lt;&gt;"V"),"",D239*(E239-I239))</f>
        <v/>
      </c>
      <c r="M239" s="12">
        <f>IF(A239="","",YEAR(A239)*100+MONTH(A239))</f>
        <v/>
      </c>
      <c r="N239" s="12">
        <f>IF($B239="","",IF(AND(UPPER($C239)="V",D239&gt;G239),"Venda maior que a posição",IF(AND(UPPER($C239)&lt;&gt;"C",UPPER($C239)&lt;&gt;"V"),"Use C ou V","")))</f>
        <v/>
      </c>
      <c r="O239" s="11">
        <f>IF($B239="","",IF(UPPER($C239)="C",D239,IF(UPPER($C239)="V",-D239,0)))</f>
        <v/>
      </c>
      <c r="P239" s="10">
        <f>IF($B239="","",IF(UPPER($C239)="C",D239*E239,IF(UPPER($C239)="V",-D239*I239,0)))</f>
        <v/>
      </c>
    </row>
    <row r="240">
      <c r="A240" s="6" t="n"/>
      <c r="B240" s="7" t="n"/>
      <c r="C240" s="7" t="n"/>
      <c r="D240" s="8" t="n"/>
      <c r="E240" s="9" t="n"/>
      <c r="F240" s="10">
        <f>IF(OR($B240="",D240="",E240=""),"",D240*E240)</f>
        <v/>
      </c>
      <c r="G240" s="11">
        <f>IF($B240="","",SUMIFS($O$1:O239,$B$1:B239,$B240))</f>
        <v/>
      </c>
      <c r="H240" s="10">
        <f>IF($B240="","",SUMIFS($P$1:P239,$B$1:B239,$B240))</f>
        <v/>
      </c>
      <c r="I240" s="10">
        <f>IF($B240="","",IF(G240&lt;=0,0,H240/G240))</f>
        <v/>
      </c>
      <c r="J240" s="11">
        <f>IF($B240="","",G240+O240)</f>
        <v/>
      </c>
      <c r="K240" s="10">
        <f>IF($B240="","",IF(J240&lt;=0,0,(H240+P240)/J240))</f>
        <v/>
      </c>
      <c r="L240" s="10">
        <f>IF(OR($B240="",UPPER($C240)&lt;&gt;"V"),"",D240*(E240-I240))</f>
        <v/>
      </c>
      <c r="M240" s="12">
        <f>IF(A240="","",YEAR(A240)*100+MONTH(A240))</f>
        <v/>
      </c>
      <c r="N240" s="12">
        <f>IF($B240="","",IF(AND(UPPER($C240)="V",D240&gt;G240),"Venda maior que a posição",IF(AND(UPPER($C240)&lt;&gt;"C",UPPER($C240)&lt;&gt;"V"),"Use C ou V","")))</f>
        <v/>
      </c>
      <c r="O240" s="11">
        <f>IF($B240="","",IF(UPPER($C240)="C",D240,IF(UPPER($C240)="V",-D240,0)))</f>
        <v/>
      </c>
      <c r="P240" s="10">
        <f>IF($B240="","",IF(UPPER($C240)="C",D240*E240,IF(UPPER($C240)="V",-D240*I240,0)))</f>
        <v/>
      </c>
    </row>
    <row r="241">
      <c r="A241" s="6" t="n"/>
      <c r="B241" s="7" t="n"/>
      <c r="C241" s="7" t="n"/>
      <c r="D241" s="8" t="n"/>
      <c r="E241" s="9" t="n"/>
      <c r="F241" s="10">
        <f>IF(OR($B241="",D241="",E241=""),"",D241*E241)</f>
        <v/>
      </c>
      <c r="G241" s="11">
        <f>IF($B241="","",SUMIFS($O$1:O240,$B$1:B240,$B241))</f>
        <v/>
      </c>
      <c r="H241" s="10">
        <f>IF($B241="","",SUMIFS($P$1:P240,$B$1:B240,$B241))</f>
        <v/>
      </c>
      <c r="I241" s="10">
        <f>IF($B241="","",IF(G241&lt;=0,0,H241/G241))</f>
        <v/>
      </c>
      <c r="J241" s="11">
        <f>IF($B241="","",G241+O241)</f>
        <v/>
      </c>
      <c r="K241" s="10">
        <f>IF($B241="","",IF(J241&lt;=0,0,(H241+P241)/J241))</f>
        <v/>
      </c>
      <c r="L241" s="10">
        <f>IF(OR($B241="",UPPER($C241)&lt;&gt;"V"),"",D241*(E241-I241))</f>
        <v/>
      </c>
      <c r="M241" s="12">
        <f>IF(A241="","",YEAR(A241)*100+MONTH(A241))</f>
        <v/>
      </c>
      <c r="N241" s="12">
        <f>IF($B241="","",IF(AND(UPPER($C241)="V",D241&gt;G241),"Venda maior que a posição",IF(AND(UPPER($C241)&lt;&gt;"C",UPPER($C241)&lt;&gt;"V"),"Use C ou V","")))</f>
        <v/>
      </c>
      <c r="O241" s="11">
        <f>IF($B241="","",IF(UPPER($C241)="C",D241,IF(UPPER($C241)="V",-D241,0)))</f>
        <v/>
      </c>
      <c r="P241" s="10">
        <f>IF($B241="","",IF(UPPER($C241)="C",D241*E241,IF(UPPER($C241)="V",-D241*I241,0)))</f>
        <v/>
      </c>
    </row>
    <row r="242">
      <c r="A242" s="6" t="n"/>
      <c r="B242" s="7" t="n"/>
      <c r="C242" s="7" t="n"/>
      <c r="D242" s="8" t="n"/>
      <c r="E242" s="9" t="n"/>
      <c r="F242" s="10">
        <f>IF(OR($B242="",D242="",E242=""),"",D242*E242)</f>
        <v/>
      </c>
      <c r="G242" s="11">
        <f>IF($B242="","",SUMIFS($O$1:O241,$B$1:B241,$B242))</f>
        <v/>
      </c>
      <c r="H242" s="10">
        <f>IF($B242="","",SUMIFS($P$1:P241,$B$1:B241,$B242))</f>
        <v/>
      </c>
      <c r="I242" s="10">
        <f>IF($B242="","",IF(G242&lt;=0,0,H242/G242))</f>
        <v/>
      </c>
      <c r="J242" s="11">
        <f>IF($B242="","",G242+O242)</f>
        <v/>
      </c>
      <c r="K242" s="10">
        <f>IF($B242="","",IF(J242&lt;=0,0,(H242+P242)/J242))</f>
        <v/>
      </c>
      <c r="L242" s="10">
        <f>IF(OR($B242="",UPPER($C242)&lt;&gt;"V"),"",D242*(E242-I242))</f>
        <v/>
      </c>
      <c r="M242" s="12">
        <f>IF(A242="","",YEAR(A242)*100+MONTH(A242))</f>
        <v/>
      </c>
      <c r="N242" s="12">
        <f>IF($B242="","",IF(AND(UPPER($C242)="V",D242&gt;G242),"Venda maior que a posição",IF(AND(UPPER($C242)&lt;&gt;"C",UPPER($C242)&lt;&gt;"V"),"Use C ou V","")))</f>
        <v/>
      </c>
      <c r="O242" s="11">
        <f>IF($B242="","",IF(UPPER($C242)="C",D242,IF(UPPER($C242)="V",-D242,0)))</f>
        <v/>
      </c>
      <c r="P242" s="10">
        <f>IF($B242="","",IF(UPPER($C242)="C",D242*E242,IF(UPPER($C242)="V",-D242*I242,0)))</f>
        <v/>
      </c>
    </row>
    <row r="243">
      <c r="A243" s="6" t="n"/>
      <c r="B243" s="7" t="n"/>
      <c r="C243" s="7" t="n"/>
      <c r="D243" s="8" t="n"/>
      <c r="E243" s="9" t="n"/>
      <c r="F243" s="10">
        <f>IF(OR($B243="",D243="",E243=""),"",D243*E243)</f>
        <v/>
      </c>
      <c r="G243" s="11">
        <f>IF($B243="","",SUMIFS($O$1:O242,$B$1:B242,$B243))</f>
        <v/>
      </c>
      <c r="H243" s="10">
        <f>IF($B243="","",SUMIFS($P$1:P242,$B$1:B242,$B243))</f>
        <v/>
      </c>
      <c r="I243" s="10">
        <f>IF($B243="","",IF(G243&lt;=0,0,H243/G243))</f>
        <v/>
      </c>
      <c r="J243" s="11">
        <f>IF($B243="","",G243+O243)</f>
        <v/>
      </c>
      <c r="K243" s="10">
        <f>IF($B243="","",IF(J243&lt;=0,0,(H243+P243)/J243))</f>
        <v/>
      </c>
      <c r="L243" s="10">
        <f>IF(OR($B243="",UPPER($C243)&lt;&gt;"V"),"",D243*(E243-I243))</f>
        <v/>
      </c>
      <c r="M243" s="12">
        <f>IF(A243="","",YEAR(A243)*100+MONTH(A243))</f>
        <v/>
      </c>
      <c r="N243" s="12">
        <f>IF($B243="","",IF(AND(UPPER($C243)="V",D243&gt;G243),"Venda maior que a posição",IF(AND(UPPER($C243)&lt;&gt;"C",UPPER($C243)&lt;&gt;"V"),"Use C ou V","")))</f>
        <v/>
      </c>
      <c r="O243" s="11">
        <f>IF($B243="","",IF(UPPER($C243)="C",D243,IF(UPPER($C243)="V",-D243,0)))</f>
        <v/>
      </c>
      <c r="P243" s="10">
        <f>IF($B243="","",IF(UPPER($C243)="C",D243*E243,IF(UPPER($C243)="V",-D243*I243,0)))</f>
        <v/>
      </c>
    </row>
    <row r="244">
      <c r="A244" s="6" t="n"/>
      <c r="B244" s="7" t="n"/>
      <c r="C244" s="7" t="n"/>
      <c r="D244" s="8" t="n"/>
      <c r="E244" s="9" t="n"/>
      <c r="F244" s="10">
        <f>IF(OR($B244="",D244="",E244=""),"",D244*E244)</f>
        <v/>
      </c>
      <c r="G244" s="11">
        <f>IF($B244="","",SUMIFS($O$1:O243,$B$1:B243,$B244))</f>
        <v/>
      </c>
      <c r="H244" s="10">
        <f>IF($B244="","",SUMIFS($P$1:P243,$B$1:B243,$B244))</f>
        <v/>
      </c>
      <c r="I244" s="10">
        <f>IF($B244="","",IF(G244&lt;=0,0,H244/G244))</f>
        <v/>
      </c>
      <c r="J244" s="11">
        <f>IF($B244="","",G244+O244)</f>
        <v/>
      </c>
      <c r="K244" s="10">
        <f>IF($B244="","",IF(J244&lt;=0,0,(H244+P244)/J244))</f>
        <v/>
      </c>
      <c r="L244" s="10">
        <f>IF(OR($B244="",UPPER($C244)&lt;&gt;"V"),"",D244*(E244-I244))</f>
        <v/>
      </c>
      <c r="M244" s="12">
        <f>IF(A244="","",YEAR(A244)*100+MONTH(A244))</f>
        <v/>
      </c>
      <c r="N244" s="12">
        <f>IF($B244="","",IF(AND(UPPER($C244)="V",D244&gt;G244),"Venda maior que a posição",IF(AND(UPPER($C244)&lt;&gt;"C",UPPER($C244)&lt;&gt;"V"),"Use C ou V","")))</f>
        <v/>
      </c>
      <c r="O244" s="11">
        <f>IF($B244="","",IF(UPPER($C244)="C",D244,IF(UPPER($C244)="V",-D244,0)))</f>
        <v/>
      </c>
      <c r="P244" s="10">
        <f>IF($B244="","",IF(UPPER($C244)="C",D244*E244,IF(UPPER($C244)="V",-D244*I244,0)))</f>
        <v/>
      </c>
    </row>
    <row r="245">
      <c r="A245" s="6" t="n"/>
      <c r="B245" s="7" t="n"/>
      <c r="C245" s="7" t="n"/>
      <c r="D245" s="8" t="n"/>
      <c r="E245" s="9" t="n"/>
      <c r="F245" s="10">
        <f>IF(OR($B245="",D245="",E245=""),"",D245*E245)</f>
        <v/>
      </c>
      <c r="G245" s="11">
        <f>IF($B245="","",SUMIFS($O$1:O244,$B$1:B244,$B245))</f>
        <v/>
      </c>
      <c r="H245" s="10">
        <f>IF($B245="","",SUMIFS($P$1:P244,$B$1:B244,$B245))</f>
        <v/>
      </c>
      <c r="I245" s="10">
        <f>IF($B245="","",IF(G245&lt;=0,0,H245/G245))</f>
        <v/>
      </c>
      <c r="J245" s="11">
        <f>IF($B245="","",G245+O245)</f>
        <v/>
      </c>
      <c r="K245" s="10">
        <f>IF($B245="","",IF(J245&lt;=0,0,(H245+P245)/J245))</f>
        <v/>
      </c>
      <c r="L245" s="10">
        <f>IF(OR($B245="",UPPER($C245)&lt;&gt;"V"),"",D245*(E245-I245))</f>
        <v/>
      </c>
      <c r="M245" s="12">
        <f>IF(A245="","",YEAR(A245)*100+MONTH(A245))</f>
        <v/>
      </c>
      <c r="N245" s="12">
        <f>IF($B245="","",IF(AND(UPPER($C245)="V",D245&gt;G245),"Venda maior que a posição",IF(AND(UPPER($C245)&lt;&gt;"C",UPPER($C245)&lt;&gt;"V"),"Use C ou V","")))</f>
        <v/>
      </c>
      <c r="O245" s="11">
        <f>IF($B245="","",IF(UPPER($C245)="C",D245,IF(UPPER($C245)="V",-D245,0)))</f>
        <v/>
      </c>
      <c r="P245" s="10">
        <f>IF($B245="","",IF(UPPER($C245)="C",D245*E245,IF(UPPER($C245)="V",-D245*I245,0)))</f>
        <v/>
      </c>
    </row>
    <row r="246">
      <c r="A246" s="6" t="n"/>
      <c r="B246" s="7" t="n"/>
      <c r="C246" s="7" t="n"/>
      <c r="D246" s="8" t="n"/>
      <c r="E246" s="9" t="n"/>
      <c r="F246" s="10">
        <f>IF(OR($B246="",D246="",E246=""),"",D246*E246)</f>
        <v/>
      </c>
      <c r="G246" s="11">
        <f>IF($B246="","",SUMIFS($O$1:O245,$B$1:B245,$B246))</f>
        <v/>
      </c>
      <c r="H246" s="10">
        <f>IF($B246="","",SUMIFS($P$1:P245,$B$1:B245,$B246))</f>
        <v/>
      </c>
      <c r="I246" s="10">
        <f>IF($B246="","",IF(G246&lt;=0,0,H246/G246))</f>
        <v/>
      </c>
      <c r="J246" s="11">
        <f>IF($B246="","",G246+O246)</f>
        <v/>
      </c>
      <c r="K246" s="10">
        <f>IF($B246="","",IF(J246&lt;=0,0,(H246+P246)/J246))</f>
        <v/>
      </c>
      <c r="L246" s="10">
        <f>IF(OR($B246="",UPPER($C246)&lt;&gt;"V"),"",D246*(E246-I246))</f>
        <v/>
      </c>
      <c r="M246" s="12">
        <f>IF(A246="","",YEAR(A246)*100+MONTH(A246))</f>
        <v/>
      </c>
      <c r="N246" s="12">
        <f>IF($B246="","",IF(AND(UPPER($C246)="V",D246&gt;G246),"Venda maior que a posição",IF(AND(UPPER($C246)&lt;&gt;"C",UPPER($C246)&lt;&gt;"V"),"Use C ou V","")))</f>
        <v/>
      </c>
      <c r="O246" s="11">
        <f>IF($B246="","",IF(UPPER($C246)="C",D246,IF(UPPER($C246)="V",-D246,0)))</f>
        <v/>
      </c>
      <c r="P246" s="10">
        <f>IF($B246="","",IF(UPPER($C246)="C",D246*E246,IF(UPPER($C246)="V",-D246*I246,0)))</f>
        <v/>
      </c>
    </row>
    <row r="247">
      <c r="A247" s="6" t="n"/>
      <c r="B247" s="7" t="n"/>
      <c r="C247" s="7" t="n"/>
      <c r="D247" s="8" t="n"/>
      <c r="E247" s="9" t="n"/>
      <c r="F247" s="10">
        <f>IF(OR($B247="",D247="",E247=""),"",D247*E247)</f>
        <v/>
      </c>
      <c r="G247" s="11">
        <f>IF($B247="","",SUMIFS($O$1:O246,$B$1:B246,$B247))</f>
        <v/>
      </c>
      <c r="H247" s="10">
        <f>IF($B247="","",SUMIFS($P$1:P246,$B$1:B246,$B247))</f>
        <v/>
      </c>
      <c r="I247" s="10">
        <f>IF($B247="","",IF(G247&lt;=0,0,H247/G247))</f>
        <v/>
      </c>
      <c r="J247" s="11">
        <f>IF($B247="","",G247+O247)</f>
        <v/>
      </c>
      <c r="K247" s="10">
        <f>IF($B247="","",IF(J247&lt;=0,0,(H247+P247)/J247))</f>
        <v/>
      </c>
      <c r="L247" s="10">
        <f>IF(OR($B247="",UPPER($C247)&lt;&gt;"V"),"",D247*(E247-I247))</f>
        <v/>
      </c>
      <c r="M247" s="12">
        <f>IF(A247="","",YEAR(A247)*100+MONTH(A247))</f>
        <v/>
      </c>
      <c r="N247" s="12">
        <f>IF($B247="","",IF(AND(UPPER($C247)="V",D247&gt;G247),"Venda maior que a posição",IF(AND(UPPER($C247)&lt;&gt;"C",UPPER($C247)&lt;&gt;"V"),"Use C ou V","")))</f>
        <v/>
      </c>
      <c r="O247" s="11">
        <f>IF($B247="","",IF(UPPER($C247)="C",D247,IF(UPPER($C247)="V",-D247,0)))</f>
        <v/>
      </c>
      <c r="P247" s="10">
        <f>IF($B247="","",IF(UPPER($C247)="C",D247*E247,IF(UPPER($C247)="V",-D247*I247,0)))</f>
        <v/>
      </c>
    </row>
    <row r="248">
      <c r="A248" s="6" t="n"/>
      <c r="B248" s="7" t="n"/>
      <c r="C248" s="7" t="n"/>
      <c r="D248" s="8" t="n"/>
      <c r="E248" s="9" t="n"/>
      <c r="F248" s="10">
        <f>IF(OR($B248="",D248="",E248=""),"",D248*E248)</f>
        <v/>
      </c>
      <c r="G248" s="11">
        <f>IF($B248="","",SUMIFS($O$1:O247,$B$1:B247,$B248))</f>
        <v/>
      </c>
      <c r="H248" s="10">
        <f>IF($B248="","",SUMIFS($P$1:P247,$B$1:B247,$B248))</f>
        <v/>
      </c>
      <c r="I248" s="10">
        <f>IF($B248="","",IF(G248&lt;=0,0,H248/G248))</f>
        <v/>
      </c>
      <c r="J248" s="11">
        <f>IF($B248="","",G248+O248)</f>
        <v/>
      </c>
      <c r="K248" s="10">
        <f>IF($B248="","",IF(J248&lt;=0,0,(H248+P248)/J248))</f>
        <v/>
      </c>
      <c r="L248" s="10">
        <f>IF(OR($B248="",UPPER($C248)&lt;&gt;"V"),"",D248*(E248-I248))</f>
        <v/>
      </c>
      <c r="M248" s="12">
        <f>IF(A248="","",YEAR(A248)*100+MONTH(A248))</f>
        <v/>
      </c>
      <c r="N248" s="12">
        <f>IF($B248="","",IF(AND(UPPER($C248)="V",D248&gt;G248),"Venda maior que a posição",IF(AND(UPPER($C248)&lt;&gt;"C",UPPER($C248)&lt;&gt;"V"),"Use C ou V","")))</f>
        <v/>
      </c>
      <c r="O248" s="11">
        <f>IF($B248="","",IF(UPPER($C248)="C",D248,IF(UPPER($C248)="V",-D248,0)))</f>
        <v/>
      </c>
      <c r="P248" s="10">
        <f>IF($B248="","",IF(UPPER($C248)="C",D248*E248,IF(UPPER($C248)="V",-D248*I248,0)))</f>
        <v/>
      </c>
    </row>
    <row r="249">
      <c r="A249" s="6" t="n"/>
      <c r="B249" s="7" t="n"/>
      <c r="C249" s="7" t="n"/>
      <c r="D249" s="8" t="n"/>
      <c r="E249" s="9" t="n"/>
      <c r="F249" s="10">
        <f>IF(OR($B249="",D249="",E249=""),"",D249*E249)</f>
        <v/>
      </c>
      <c r="G249" s="11">
        <f>IF($B249="","",SUMIFS($O$1:O248,$B$1:B248,$B249))</f>
        <v/>
      </c>
      <c r="H249" s="10">
        <f>IF($B249="","",SUMIFS($P$1:P248,$B$1:B248,$B249))</f>
        <v/>
      </c>
      <c r="I249" s="10">
        <f>IF($B249="","",IF(G249&lt;=0,0,H249/G249))</f>
        <v/>
      </c>
      <c r="J249" s="11">
        <f>IF($B249="","",G249+O249)</f>
        <v/>
      </c>
      <c r="K249" s="10">
        <f>IF($B249="","",IF(J249&lt;=0,0,(H249+P249)/J249))</f>
        <v/>
      </c>
      <c r="L249" s="10">
        <f>IF(OR($B249="",UPPER($C249)&lt;&gt;"V"),"",D249*(E249-I249))</f>
        <v/>
      </c>
      <c r="M249" s="12">
        <f>IF(A249="","",YEAR(A249)*100+MONTH(A249))</f>
        <v/>
      </c>
      <c r="N249" s="12">
        <f>IF($B249="","",IF(AND(UPPER($C249)="V",D249&gt;G249),"Venda maior que a posição",IF(AND(UPPER($C249)&lt;&gt;"C",UPPER($C249)&lt;&gt;"V"),"Use C ou V","")))</f>
        <v/>
      </c>
      <c r="O249" s="11">
        <f>IF($B249="","",IF(UPPER($C249)="C",D249,IF(UPPER($C249)="V",-D249,0)))</f>
        <v/>
      </c>
      <c r="P249" s="10">
        <f>IF($B249="","",IF(UPPER($C249)="C",D249*E249,IF(UPPER($C249)="V",-D249*I249,0)))</f>
        <v/>
      </c>
    </row>
    <row r="250">
      <c r="A250" s="6" t="n"/>
      <c r="B250" s="7" t="n"/>
      <c r="C250" s="7" t="n"/>
      <c r="D250" s="8" t="n"/>
      <c r="E250" s="9" t="n"/>
      <c r="F250" s="10">
        <f>IF(OR($B250="",D250="",E250=""),"",D250*E250)</f>
        <v/>
      </c>
      <c r="G250" s="11">
        <f>IF($B250="","",SUMIFS($O$1:O249,$B$1:B249,$B250))</f>
        <v/>
      </c>
      <c r="H250" s="10">
        <f>IF($B250="","",SUMIFS($P$1:P249,$B$1:B249,$B250))</f>
        <v/>
      </c>
      <c r="I250" s="10">
        <f>IF($B250="","",IF(G250&lt;=0,0,H250/G250))</f>
        <v/>
      </c>
      <c r="J250" s="11">
        <f>IF($B250="","",G250+O250)</f>
        <v/>
      </c>
      <c r="K250" s="10">
        <f>IF($B250="","",IF(J250&lt;=0,0,(H250+P250)/J250))</f>
        <v/>
      </c>
      <c r="L250" s="10">
        <f>IF(OR($B250="",UPPER($C250)&lt;&gt;"V"),"",D250*(E250-I250))</f>
        <v/>
      </c>
      <c r="M250" s="12">
        <f>IF(A250="","",YEAR(A250)*100+MONTH(A250))</f>
        <v/>
      </c>
      <c r="N250" s="12">
        <f>IF($B250="","",IF(AND(UPPER($C250)="V",D250&gt;G250),"Venda maior que a posição",IF(AND(UPPER($C250)&lt;&gt;"C",UPPER($C250)&lt;&gt;"V"),"Use C ou V","")))</f>
        <v/>
      </c>
      <c r="O250" s="11">
        <f>IF($B250="","",IF(UPPER($C250)="C",D250,IF(UPPER($C250)="V",-D250,0)))</f>
        <v/>
      </c>
      <c r="P250" s="10">
        <f>IF($B250="","",IF(UPPER($C250)="C",D250*E250,IF(UPPER($C250)="V",-D250*I250,0)))</f>
        <v/>
      </c>
    </row>
    <row r="251">
      <c r="A251" s="6" t="n"/>
      <c r="B251" s="7" t="n"/>
      <c r="C251" s="7" t="n"/>
      <c r="D251" s="8" t="n"/>
      <c r="E251" s="9" t="n"/>
      <c r="F251" s="10">
        <f>IF(OR($B251="",D251="",E251=""),"",D251*E251)</f>
        <v/>
      </c>
      <c r="G251" s="11">
        <f>IF($B251="","",SUMIFS($O$1:O250,$B$1:B250,$B251))</f>
        <v/>
      </c>
      <c r="H251" s="10">
        <f>IF($B251="","",SUMIFS($P$1:P250,$B$1:B250,$B251))</f>
        <v/>
      </c>
      <c r="I251" s="10">
        <f>IF($B251="","",IF(G251&lt;=0,0,H251/G251))</f>
        <v/>
      </c>
      <c r="J251" s="11">
        <f>IF($B251="","",G251+O251)</f>
        <v/>
      </c>
      <c r="K251" s="10">
        <f>IF($B251="","",IF(J251&lt;=0,0,(H251+P251)/J251))</f>
        <v/>
      </c>
      <c r="L251" s="10">
        <f>IF(OR($B251="",UPPER($C251)&lt;&gt;"V"),"",D251*(E251-I251))</f>
        <v/>
      </c>
      <c r="M251" s="12">
        <f>IF(A251="","",YEAR(A251)*100+MONTH(A251))</f>
        <v/>
      </c>
      <c r="N251" s="12">
        <f>IF($B251="","",IF(AND(UPPER($C251)="V",D251&gt;G251),"Venda maior que a posição",IF(AND(UPPER($C251)&lt;&gt;"C",UPPER($C251)&lt;&gt;"V"),"Use C ou V","")))</f>
        <v/>
      </c>
      <c r="O251" s="11">
        <f>IF($B251="","",IF(UPPER($C251)="C",D251,IF(UPPER($C251)="V",-D251,0)))</f>
        <v/>
      </c>
      <c r="P251" s="10">
        <f>IF($B251="","",IF(UPPER($C251)="C",D251*E251,IF(UPPER($C251)="V",-D251*I251,0)))</f>
        <v/>
      </c>
    </row>
    <row r="252">
      <c r="A252" s="6" t="n"/>
      <c r="B252" s="7" t="n"/>
      <c r="C252" s="7" t="n"/>
      <c r="D252" s="8" t="n"/>
      <c r="E252" s="9" t="n"/>
      <c r="F252" s="10">
        <f>IF(OR($B252="",D252="",E252=""),"",D252*E252)</f>
        <v/>
      </c>
      <c r="G252" s="11">
        <f>IF($B252="","",SUMIFS($O$1:O251,$B$1:B251,$B252))</f>
        <v/>
      </c>
      <c r="H252" s="10">
        <f>IF($B252="","",SUMIFS($P$1:P251,$B$1:B251,$B252))</f>
        <v/>
      </c>
      <c r="I252" s="10">
        <f>IF($B252="","",IF(G252&lt;=0,0,H252/G252))</f>
        <v/>
      </c>
      <c r="J252" s="11">
        <f>IF($B252="","",G252+O252)</f>
        <v/>
      </c>
      <c r="K252" s="10">
        <f>IF($B252="","",IF(J252&lt;=0,0,(H252+P252)/J252))</f>
        <v/>
      </c>
      <c r="L252" s="10">
        <f>IF(OR($B252="",UPPER($C252)&lt;&gt;"V"),"",D252*(E252-I252))</f>
        <v/>
      </c>
      <c r="M252" s="12">
        <f>IF(A252="","",YEAR(A252)*100+MONTH(A252))</f>
        <v/>
      </c>
      <c r="N252" s="12">
        <f>IF($B252="","",IF(AND(UPPER($C252)="V",D252&gt;G252),"Venda maior que a posição",IF(AND(UPPER($C252)&lt;&gt;"C",UPPER($C252)&lt;&gt;"V"),"Use C ou V","")))</f>
        <v/>
      </c>
      <c r="O252" s="11">
        <f>IF($B252="","",IF(UPPER($C252)="C",D252,IF(UPPER($C252)="V",-D252,0)))</f>
        <v/>
      </c>
      <c r="P252" s="10">
        <f>IF($B252="","",IF(UPPER($C252)="C",D252*E252,IF(UPPER($C252)="V",-D252*I252,0)))</f>
        <v/>
      </c>
    </row>
    <row r="253">
      <c r="A253" s="6" t="n"/>
      <c r="B253" s="7" t="n"/>
      <c r="C253" s="7" t="n"/>
      <c r="D253" s="8" t="n"/>
      <c r="E253" s="9" t="n"/>
      <c r="F253" s="10">
        <f>IF(OR($B253="",D253="",E253=""),"",D253*E253)</f>
        <v/>
      </c>
      <c r="G253" s="11">
        <f>IF($B253="","",SUMIFS($O$1:O252,$B$1:B252,$B253))</f>
        <v/>
      </c>
      <c r="H253" s="10">
        <f>IF($B253="","",SUMIFS($P$1:P252,$B$1:B252,$B253))</f>
        <v/>
      </c>
      <c r="I253" s="10">
        <f>IF($B253="","",IF(G253&lt;=0,0,H253/G253))</f>
        <v/>
      </c>
      <c r="J253" s="11">
        <f>IF($B253="","",G253+O253)</f>
        <v/>
      </c>
      <c r="K253" s="10">
        <f>IF($B253="","",IF(J253&lt;=0,0,(H253+P253)/J253))</f>
        <v/>
      </c>
      <c r="L253" s="10">
        <f>IF(OR($B253="",UPPER($C253)&lt;&gt;"V"),"",D253*(E253-I253))</f>
        <v/>
      </c>
      <c r="M253" s="12">
        <f>IF(A253="","",YEAR(A253)*100+MONTH(A253))</f>
        <v/>
      </c>
      <c r="N253" s="12">
        <f>IF($B253="","",IF(AND(UPPER($C253)="V",D253&gt;G253),"Venda maior que a posição",IF(AND(UPPER($C253)&lt;&gt;"C",UPPER($C253)&lt;&gt;"V"),"Use C ou V","")))</f>
        <v/>
      </c>
      <c r="O253" s="11">
        <f>IF($B253="","",IF(UPPER($C253)="C",D253,IF(UPPER($C253)="V",-D253,0)))</f>
        <v/>
      </c>
      <c r="P253" s="10">
        <f>IF($B253="","",IF(UPPER($C253)="C",D253*E253,IF(UPPER($C253)="V",-D253*I253,0)))</f>
        <v/>
      </c>
    </row>
    <row r="254">
      <c r="A254" s="6" t="n"/>
      <c r="B254" s="7" t="n"/>
      <c r="C254" s="7" t="n"/>
      <c r="D254" s="8" t="n"/>
      <c r="E254" s="9" t="n"/>
      <c r="F254" s="10">
        <f>IF(OR($B254="",D254="",E254=""),"",D254*E254)</f>
        <v/>
      </c>
      <c r="G254" s="11">
        <f>IF($B254="","",SUMIFS($O$1:O253,$B$1:B253,$B254))</f>
        <v/>
      </c>
      <c r="H254" s="10">
        <f>IF($B254="","",SUMIFS($P$1:P253,$B$1:B253,$B254))</f>
        <v/>
      </c>
      <c r="I254" s="10">
        <f>IF($B254="","",IF(G254&lt;=0,0,H254/G254))</f>
        <v/>
      </c>
      <c r="J254" s="11">
        <f>IF($B254="","",G254+O254)</f>
        <v/>
      </c>
      <c r="K254" s="10">
        <f>IF($B254="","",IF(J254&lt;=0,0,(H254+P254)/J254))</f>
        <v/>
      </c>
      <c r="L254" s="10">
        <f>IF(OR($B254="",UPPER($C254)&lt;&gt;"V"),"",D254*(E254-I254))</f>
        <v/>
      </c>
      <c r="M254" s="12">
        <f>IF(A254="","",YEAR(A254)*100+MONTH(A254))</f>
        <v/>
      </c>
      <c r="N254" s="12">
        <f>IF($B254="","",IF(AND(UPPER($C254)="V",D254&gt;G254),"Venda maior que a posição",IF(AND(UPPER($C254)&lt;&gt;"C",UPPER($C254)&lt;&gt;"V"),"Use C ou V","")))</f>
        <v/>
      </c>
      <c r="O254" s="11">
        <f>IF($B254="","",IF(UPPER($C254)="C",D254,IF(UPPER($C254)="V",-D254,0)))</f>
        <v/>
      </c>
      <c r="P254" s="10">
        <f>IF($B254="","",IF(UPPER($C254)="C",D254*E254,IF(UPPER($C254)="V",-D254*I254,0)))</f>
        <v/>
      </c>
    </row>
    <row r="255">
      <c r="A255" s="6" t="n"/>
      <c r="B255" s="7" t="n"/>
      <c r="C255" s="7" t="n"/>
      <c r="D255" s="8" t="n"/>
      <c r="E255" s="9" t="n"/>
      <c r="F255" s="10">
        <f>IF(OR($B255="",D255="",E255=""),"",D255*E255)</f>
        <v/>
      </c>
      <c r="G255" s="11">
        <f>IF($B255="","",SUMIFS($O$1:O254,$B$1:B254,$B255))</f>
        <v/>
      </c>
      <c r="H255" s="10">
        <f>IF($B255="","",SUMIFS($P$1:P254,$B$1:B254,$B255))</f>
        <v/>
      </c>
      <c r="I255" s="10">
        <f>IF($B255="","",IF(G255&lt;=0,0,H255/G255))</f>
        <v/>
      </c>
      <c r="J255" s="11">
        <f>IF($B255="","",G255+O255)</f>
        <v/>
      </c>
      <c r="K255" s="10">
        <f>IF($B255="","",IF(J255&lt;=0,0,(H255+P255)/J255))</f>
        <v/>
      </c>
      <c r="L255" s="10">
        <f>IF(OR($B255="",UPPER($C255)&lt;&gt;"V"),"",D255*(E255-I255))</f>
        <v/>
      </c>
      <c r="M255" s="12">
        <f>IF(A255="","",YEAR(A255)*100+MONTH(A255))</f>
        <v/>
      </c>
      <c r="N255" s="12">
        <f>IF($B255="","",IF(AND(UPPER($C255)="V",D255&gt;G255),"Venda maior que a posição",IF(AND(UPPER($C255)&lt;&gt;"C",UPPER($C255)&lt;&gt;"V"),"Use C ou V","")))</f>
        <v/>
      </c>
      <c r="O255" s="11">
        <f>IF($B255="","",IF(UPPER($C255)="C",D255,IF(UPPER($C255)="V",-D255,0)))</f>
        <v/>
      </c>
      <c r="P255" s="10">
        <f>IF($B255="","",IF(UPPER($C255)="C",D255*E255,IF(UPPER($C255)="V",-D255*I255,0)))</f>
        <v/>
      </c>
    </row>
    <row r="256">
      <c r="A256" s="6" t="n"/>
      <c r="B256" s="7" t="n"/>
      <c r="C256" s="7" t="n"/>
      <c r="D256" s="8" t="n"/>
      <c r="E256" s="9" t="n"/>
      <c r="F256" s="10">
        <f>IF(OR($B256="",D256="",E256=""),"",D256*E256)</f>
        <v/>
      </c>
      <c r="G256" s="11">
        <f>IF($B256="","",SUMIFS($O$1:O255,$B$1:B255,$B256))</f>
        <v/>
      </c>
      <c r="H256" s="10">
        <f>IF($B256="","",SUMIFS($P$1:P255,$B$1:B255,$B256))</f>
        <v/>
      </c>
      <c r="I256" s="10">
        <f>IF($B256="","",IF(G256&lt;=0,0,H256/G256))</f>
        <v/>
      </c>
      <c r="J256" s="11">
        <f>IF($B256="","",G256+O256)</f>
        <v/>
      </c>
      <c r="K256" s="10">
        <f>IF($B256="","",IF(J256&lt;=0,0,(H256+P256)/J256))</f>
        <v/>
      </c>
      <c r="L256" s="10">
        <f>IF(OR($B256="",UPPER($C256)&lt;&gt;"V"),"",D256*(E256-I256))</f>
        <v/>
      </c>
      <c r="M256" s="12">
        <f>IF(A256="","",YEAR(A256)*100+MONTH(A256))</f>
        <v/>
      </c>
      <c r="N256" s="12">
        <f>IF($B256="","",IF(AND(UPPER($C256)="V",D256&gt;G256),"Venda maior que a posição",IF(AND(UPPER($C256)&lt;&gt;"C",UPPER($C256)&lt;&gt;"V"),"Use C ou V","")))</f>
        <v/>
      </c>
      <c r="O256" s="11">
        <f>IF($B256="","",IF(UPPER($C256)="C",D256,IF(UPPER($C256)="V",-D256,0)))</f>
        <v/>
      </c>
      <c r="P256" s="10">
        <f>IF($B256="","",IF(UPPER($C256)="C",D256*E256,IF(UPPER($C256)="V",-D256*I256,0)))</f>
        <v/>
      </c>
    </row>
    <row r="257">
      <c r="A257" s="6" t="n"/>
      <c r="B257" s="7" t="n"/>
      <c r="C257" s="7" t="n"/>
      <c r="D257" s="8" t="n"/>
      <c r="E257" s="9" t="n"/>
      <c r="F257" s="10">
        <f>IF(OR($B257="",D257="",E257=""),"",D257*E257)</f>
        <v/>
      </c>
      <c r="G257" s="11">
        <f>IF($B257="","",SUMIFS($O$1:O256,$B$1:B256,$B257))</f>
        <v/>
      </c>
      <c r="H257" s="10">
        <f>IF($B257="","",SUMIFS($P$1:P256,$B$1:B256,$B257))</f>
        <v/>
      </c>
      <c r="I257" s="10">
        <f>IF($B257="","",IF(G257&lt;=0,0,H257/G257))</f>
        <v/>
      </c>
      <c r="J257" s="11">
        <f>IF($B257="","",G257+O257)</f>
        <v/>
      </c>
      <c r="K257" s="10">
        <f>IF($B257="","",IF(J257&lt;=0,0,(H257+P257)/J257))</f>
        <v/>
      </c>
      <c r="L257" s="10">
        <f>IF(OR($B257="",UPPER($C257)&lt;&gt;"V"),"",D257*(E257-I257))</f>
        <v/>
      </c>
      <c r="M257" s="12">
        <f>IF(A257="","",YEAR(A257)*100+MONTH(A257))</f>
        <v/>
      </c>
      <c r="N257" s="12">
        <f>IF($B257="","",IF(AND(UPPER($C257)="V",D257&gt;G257),"Venda maior que a posição",IF(AND(UPPER($C257)&lt;&gt;"C",UPPER($C257)&lt;&gt;"V"),"Use C ou V","")))</f>
        <v/>
      </c>
      <c r="O257" s="11">
        <f>IF($B257="","",IF(UPPER($C257)="C",D257,IF(UPPER($C257)="V",-D257,0)))</f>
        <v/>
      </c>
      <c r="P257" s="10">
        <f>IF($B257="","",IF(UPPER($C257)="C",D257*E257,IF(UPPER($C257)="V",-D257*I257,0)))</f>
        <v/>
      </c>
    </row>
    <row r="258">
      <c r="A258" s="6" t="n"/>
      <c r="B258" s="7" t="n"/>
      <c r="C258" s="7" t="n"/>
      <c r="D258" s="8" t="n"/>
      <c r="E258" s="9" t="n"/>
      <c r="F258" s="10">
        <f>IF(OR($B258="",D258="",E258=""),"",D258*E258)</f>
        <v/>
      </c>
      <c r="G258" s="11">
        <f>IF($B258="","",SUMIFS($O$1:O257,$B$1:B257,$B258))</f>
        <v/>
      </c>
      <c r="H258" s="10">
        <f>IF($B258="","",SUMIFS($P$1:P257,$B$1:B257,$B258))</f>
        <v/>
      </c>
      <c r="I258" s="10">
        <f>IF($B258="","",IF(G258&lt;=0,0,H258/G258))</f>
        <v/>
      </c>
      <c r="J258" s="11">
        <f>IF($B258="","",G258+O258)</f>
        <v/>
      </c>
      <c r="K258" s="10">
        <f>IF($B258="","",IF(J258&lt;=0,0,(H258+P258)/J258))</f>
        <v/>
      </c>
      <c r="L258" s="10">
        <f>IF(OR($B258="",UPPER($C258)&lt;&gt;"V"),"",D258*(E258-I258))</f>
        <v/>
      </c>
      <c r="M258" s="12">
        <f>IF(A258="","",YEAR(A258)*100+MONTH(A258))</f>
        <v/>
      </c>
      <c r="N258" s="12">
        <f>IF($B258="","",IF(AND(UPPER($C258)="V",D258&gt;G258),"Venda maior que a posição",IF(AND(UPPER($C258)&lt;&gt;"C",UPPER($C258)&lt;&gt;"V"),"Use C ou V","")))</f>
        <v/>
      </c>
      <c r="O258" s="11">
        <f>IF($B258="","",IF(UPPER($C258)="C",D258,IF(UPPER($C258)="V",-D258,0)))</f>
        <v/>
      </c>
      <c r="P258" s="10">
        <f>IF($B258="","",IF(UPPER($C258)="C",D258*E258,IF(UPPER($C258)="V",-D258*I258,0)))</f>
        <v/>
      </c>
    </row>
    <row r="259">
      <c r="A259" s="6" t="n"/>
      <c r="B259" s="7" t="n"/>
      <c r="C259" s="7" t="n"/>
      <c r="D259" s="8" t="n"/>
      <c r="E259" s="9" t="n"/>
      <c r="F259" s="10">
        <f>IF(OR($B259="",D259="",E259=""),"",D259*E259)</f>
        <v/>
      </c>
      <c r="G259" s="11">
        <f>IF($B259="","",SUMIFS($O$1:O258,$B$1:B258,$B259))</f>
        <v/>
      </c>
      <c r="H259" s="10">
        <f>IF($B259="","",SUMIFS($P$1:P258,$B$1:B258,$B259))</f>
        <v/>
      </c>
      <c r="I259" s="10">
        <f>IF($B259="","",IF(G259&lt;=0,0,H259/G259))</f>
        <v/>
      </c>
      <c r="J259" s="11">
        <f>IF($B259="","",G259+O259)</f>
        <v/>
      </c>
      <c r="K259" s="10">
        <f>IF($B259="","",IF(J259&lt;=0,0,(H259+P259)/J259))</f>
        <v/>
      </c>
      <c r="L259" s="10">
        <f>IF(OR($B259="",UPPER($C259)&lt;&gt;"V"),"",D259*(E259-I259))</f>
        <v/>
      </c>
      <c r="M259" s="12">
        <f>IF(A259="","",YEAR(A259)*100+MONTH(A259))</f>
        <v/>
      </c>
      <c r="N259" s="12">
        <f>IF($B259="","",IF(AND(UPPER($C259)="V",D259&gt;G259),"Venda maior que a posição",IF(AND(UPPER($C259)&lt;&gt;"C",UPPER($C259)&lt;&gt;"V"),"Use C ou V","")))</f>
        <v/>
      </c>
      <c r="O259" s="11">
        <f>IF($B259="","",IF(UPPER($C259)="C",D259,IF(UPPER($C259)="V",-D259,0)))</f>
        <v/>
      </c>
      <c r="P259" s="10">
        <f>IF($B259="","",IF(UPPER($C259)="C",D259*E259,IF(UPPER($C259)="V",-D259*I259,0)))</f>
        <v/>
      </c>
    </row>
    <row r="260">
      <c r="A260" s="6" t="n"/>
      <c r="B260" s="7" t="n"/>
      <c r="C260" s="7" t="n"/>
      <c r="D260" s="8" t="n"/>
      <c r="E260" s="9" t="n"/>
      <c r="F260" s="10">
        <f>IF(OR($B260="",D260="",E260=""),"",D260*E260)</f>
        <v/>
      </c>
      <c r="G260" s="11">
        <f>IF($B260="","",SUMIFS($O$1:O259,$B$1:B259,$B260))</f>
        <v/>
      </c>
      <c r="H260" s="10">
        <f>IF($B260="","",SUMIFS($P$1:P259,$B$1:B259,$B260))</f>
        <v/>
      </c>
      <c r="I260" s="10">
        <f>IF($B260="","",IF(G260&lt;=0,0,H260/G260))</f>
        <v/>
      </c>
      <c r="J260" s="11">
        <f>IF($B260="","",G260+O260)</f>
        <v/>
      </c>
      <c r="K260" s="10">
        <f>IF($B260="","",IF(J260&lt;=0,0,(H260+P260)/J260))</f>
        <v/>
      </c>
      <c r="L260" s="10">
        <f>IF(OR($B260="",UPPER($C260)&lt;&gt;"V"),"",D260*(E260-I260))</f>
        <v/>
      </c>
      <c r="M260" s="12">
        <f>IF(A260="","",YEAR(A260)*100+MONTH(A260))</f>
        <v/>
      </c>
      <c r="N260" s="12">
        <f>IF($B260="","",IF(AND(UPPER($C260)="V",D260&gt;G260),"Venda maior que a posição",IF(AND(UPPER($C260)&lt;&gt;"C",UPPER($C260)&lt;&gt;"V"),"Use C ou V","")))</f>
        <v/>
      </c>
      <c r="O260" s="11">
        <f>IF($B260="","",IF(UPPER($C260)="C",D260,IF(UPPER($C260)="V",-D260,0)))</f>
        <v/>
      </c>
      <c r="P260" s="10">
        <f>IF($B260="","",IF(UPPER($C260)="C",D260*E260,IF(UPPER($C260)="V",-D260*I260,0)))</f>
        <v/>
      </c>
    </row>
    <row r="261">
      <c r="A261" s="6" t="n"/>
      <c r="B261" s="7" t="n"/>
      <c r="C261" s="7" t="n"/>
      <c r="D261" s="8" t="n"/>
      <c r="E261" s="9" t="n"/>
      <c r="F261" s="10">
        <f>IF(OR($B261="",D261="",E261=""),"",D261*E261)</f>
        <v/>
      </c>
      <c r="G261" s="11">
        <f>IF($B261="","",SUMIFS($O$1:O260,$B$1:B260,$B261))</f>
        <v/>
      </c>
      <c r="H261" s="10">
        <f>IF($B261="","",SUMIFS($P$1:P260,$B$1:B260,$B261))</f>
        <v/>
      </c>
      <c r="I261" s="10">
        <f>IF($B261="","",IF(G261&lt;=0,0,H261/G261))</f>
        <v/>
      </c>
      <c r="J261" s="11">
        <f>IF($B261="","",G261+O261)</f>
        <v/>
      </c>
      <c r="K261" s="10">
        <f>IF($B261="","",IF(J261&lt;=0,0,(H261+P261)/J261))</f>
        <v/>
      </c>
      <c r="L261" s="10">
        <f>IF(OR($B261="",UPPER($C261)&lt;&gt;"V"),"",D261*(E261-I261))</f>
        <v/>
      </c>
      <c r="M261" s="12">
        <f>IF(A261="","",YEAR(A261)*100+MONTH(A261))</f>
        <v/>
      </c>
      <c r="N261" s="12">
        <f>IF($B261="","",IF(AND(UPPER($C261)="V",D261&gt;G261),"Venda maior que a posição",IF(AND(UPPER($C261)&lt;&gt;"C",UPPER($C261)&lt;&gt;"V"),"Use C ou V","")))</f>
        <v/>
      </c>
      <c r="O261" s="11">
        <f>IF($B261="","",IF(UPPER($C261)="C",D261,IF(UPPER($C261)="V",-D261,0)))</f>
        <v/>
      </c>
      <c r="P261" s="10">
        <f>IF($B261="","",IF(UPPER($C261)="C",D261*E261,IF(UPPER($C261)="V",-D261*I261,0)))</f>
        <v/>
      </c>
    </row>
    <row r="262">
      <c r="A262" s="6" t="n"/>
      <c r="B262" s="7" t="n"/>
      <c r="C262" s="7" t="n"/>
      <c r="D262" s="8" t="n"/>
      <c r="E262" s="9" t="n"/>
      <c r="F262" s="10">
        <f>IF(OR($B262="",D262="",E262=""),"",D262*E262)</f>
        <v/>
      </c>
      <c r="G262" s="11">
        <f>IF($B262="","",SUMIFS($O$1:O261,$B$1:B261,$B262))</f>
        <v/>
      </c>
      <c r="H262" s="10">
        <f>IF($B262="","",SUMIFS($P$1:P261,$B$1:B261,$B262))</f>
        <v/>
      </c>
      <c r="I262" s="10">
        <f>IF($B262="","",IF(G262&lt;=0,0,H262/G262))</f>
        <v/>
      </c>
      <c r="J262" s="11">
        <f>IF($B262="","",G262+O262)</f>
        <v/>
      </c>
      <c r="K262" s="10">
        <f>IF($B262="","",IF(J262&lt;=0,0,(H262+P262)/J262))</f>
        <v/>
      </c>
      <c r="L262" s="10">
        <f>IF(OR($B262="",UPPER($C262)&lt;&gt;"V"),"",D262*(E262-I262))</f>
        <v/>
      </c>
      <c r="M262" s="12">
        <f>IF(A262="","",YEAR(A262)*100+MONTH(A262))</f>
        <v/>
      </c>
      <c r="N262" s="12">
        <f>IF($B262="","",IF(AND(UPPER($C262)="V",D262&gt;G262),"Venda maior que a posição",IF(AND(UPPER($C262)&lt;&gt;"C",UPPER($C262)&lt;&gt;"V"),"Use C ou V","")))</f>
        <v/>
      </c>
      <c r="O262" s="11">
        <f>IF($B262="","",IF(UPPER($C262)="C",D262,IF(UPPER($C262)="V",-D262,0)))</f>
        <v/>
      </c>
      <c r="P262" s="10">
        <f>IF($B262="","",IF(UPPER($C262)="C",D262*E262,IF(UPPER($C262)="V",-D262*I262,0)))</f>
        <v/>
      </c>
    </row>
    <row r="263">
      <c r="A263" s="6" t="n"/>
      <c r="B263" s="7" t="n"/>
      <c r="C263" s="7" t="n"/>
      <c r="D263" s="8" t="n"/>
      <c r="E263" s="9" t="n"/>
      <c r="F263" s="10">
        <f>IF(OR($B263="",D263="",E263=""),"",D263*E263)</f>
        <v/>
      </c>
      <c r="G263" s="11">
        <f>IF($B263="","",SUMIFS($O$1:O262,$B$1:B262,$B263))</f>
        <v/>
      </c>
      <c r="H263" s="10">
        <f>IF($B263="","",SUMIFS($P$1:P262,$B$1:B262,$B263))</f>
        <v/>
      </c>
      <c r="I263" s="10">
        <f>IF($B263="","",IF(G263&lt;=0,0,H263/G263))</f>
        <v/>
      </c>
      <c r="J263" s="11">
        <f>IF($B263="","",G263+O263)</f>
        <v/>
      </c>
      <c r="K263" s="10">
        <f>IF($B263="","",IF(J263&lt;=0,0,(H263+P263)/J263))</f>
        <v/>
      </c>
      <c r="L263" s="10">
        <f>IF(OR($B263="",UPPER($C263)&lt;&gt;"V"),"",D263*(E263-I263))</f>
        <v/>
      </c>
      <c r="M263" s="12">
        <f>IF(A263="","",YEAR(A263)*100+MONTH(A263))</f>
        <v/>
      </c>
      <c r="N263" s="12">
        <f>IF($B263="","",IF(AND(UPPER($C263)="V",D263&gt;G263),"Venda maior que a posição",IF(AND(UPPER($C263)&lt;&gt;"C",UPPER($C263)&lt;&gt;"V"),"Use C ou V","")))</f>
        <v/>
      </c>
      <c r="O263" s="11">
        <f>IF($B263="","",IF(UPPER($C263)="C",D263,IF(UPPER($C263)="V",-D263,0)))</f>
        <v/>
      </c>
      <c r="P263" s="10">
        <f>IF($B263="","",IF(UPPER($C263)="C",D263*E263,IF(UPPER($C263)="V",-D263*I263,0)))</f>
        <v/>
      </c>
    </row>
    <row r="264">
      <c r="A264" s="6" t="n"/>
      <c r="B264" s="7" t="n"/>
      <c r="C264" s="7" t="n"/>
      <c r="D264" s="8" t="n"/>
      <c r="E264" s="9" t="n"/>
      <c r="F264" s="10">
        <f>IF(OR($B264="",D264="",E264=""),"",D264*E264)</f>
        <v/>
      </c>
      <c r="G264" s="11">
        <f>IF($B264="","",SUMIFS($O$1:O263,$B$1:B263,$B264))</f>
        <v/>
      </c>
      <c r="H264" s="10">
        <f>IF($B264="","",SUMIFS($P$1:P263,$B$1:B263,$B264))</f>
        <v/>
      </c>
      <c r="I264" s="10">
        <f>IF($B264="","",IF(G264&lt;=0,0,H264/G264))</f>
        <v/>
      </c>
      <c r="J264" s="11">
        <f>IF($B264="","",G264+O264)</f>
        <v/>
      </c>
      <c r="K264" s="10">
        <f>IF($B264="","",IF(J264&lt;=0,0,(H264+P264)/J264))</f>
        <v/>
      </c>
      <c r="L264" s="10">
        <f>IF(OR($B264="",UPPER($C264)&lt;&gt;"V"),"",D264*(E264-I264))</f>
        <v/>
      </c>
      <c r="M264" s="12">
        <f>IF(A264="","",YEAR(A264)*100+MONTH(A264))</f>
        <v/>
      </c>
      <c r="N264" s="12">
        <f>IF($B264="","",IF(AND(UPPER($C264)="V",D264&gt;G264),"Venda maior que a posição",IF(AND(UPPER($C264)&lt;&gt;"C",UPPER($C264)&lt;&gt;"V"),"Use C ou V","")))</f>
        <v/>
      </c>
      <c r="O264" s="11">
        <f>IF($B264="","",IF(UPPER($C264)="C",D264,IF(UPPER($C264)="V",-D264,0)))</f>
        <v/>
      </c>
      <c r="P264" s="10">
        <f>IF($B264="","",IF(UPPER($C264)="C",D264*E264,IF(UPPER($C264)="V",-D264*I264,0)))</f>
        <v/>
      </c>
    </row>
    <row r="265">
      <c r="A265" s="6" t="n"/>
      <c r="B265" s="7" t="n"/>
      <c r="C265" s="7" t="n"/>
      <c r="D265" s="8" t="n"/>
      <c r="E265" s="9" t="n"/>
      <c r="F265" s="10">
        <f>IF(OR($B265="",D265="",E265=""),"",D265*E265)</f>
        <v/>
      </c>
      <c r="G265" s="11">
        <f>IF($B265="","",SUMIFS($O$1:O264,$B$1:B264,$B265))</f>
        <v/>
      </c>
      <c r="H265" s="10">
        <f>IF($B265="","",SUMIFS($P$1:P264,$B$1:B264,$B265))</f>
        <v/>
      </c>
      <c r="I265" s="10">
        <f>IF($B265="","",IF(G265&lt;=0,0,H265/G265))</f>
        <v/>
      </c>
      <c r="J265" s="11">
        <f>IF($B265="","",G265+O265)</f>
        <v/>
      </c>
      <c r="K265" s="10">
        <f>IF($B265="","",IF(J265&lt;=0,0,(H265+P265)/J265))</f>
        <v/>
      </c>
      <c r="L265" s="10">
        <f>IF(OR($B265="",UPPER($C265)&lt;&gt;"V"),"",D265*(E265-I265))</f>
        <v/>
      </c>
      <c r="M265" s="12">
        <f>IF(A265="","",YEAR(A265)*100+MONTH(A265))</f>
        <v/>
      </c>
      <c r="N265" s="12">
        <f>IF($B265="","",IF(AND(UPPER($C265)="V",D265&gt;G265),"Venda maior que a posição",IF(AND(UPPER($C265)&lt;&gt;"C",UPPER($C265)&lt;&gt;"V"),"Use C ou V","")))</f>
        <v/>
      </c>
      <c r="O265" s="11">
        <f>IF($B265="","",IF(UPPER($C265)="C",D265,IF(UPPER($C265)="V",-D265,0)))</f>
        <v/>
      </c>
      <c r="P265" s="10">
        <f>IF($B265="","",IF(UPPER($C265)="C",D265*E265,IF(UPPER($C265)="V",-D265*I265,0)))</f>
        <v/>
      </c>
    </row>
    <row r="266">
      <c r="A266" s="6" t="n"/>
      <c r="B266" s="7" t="n"/>
      <c r="C266" s="7" t="n"/>
      <c r="D266" s="8" t="n"/>
      <c r="E266" s="9" t="n"/>
      <c r="F266" s="10">
        <f>IF(OR($B266="",D266="",E266=""),"",D266*E266)</f>
        <v/>
      </c>
      <c r="G266" s="11">
        <f>IF($B266="","",SUMIFS($O$1:O265,$B$1:B265,$B266))</f>
        <v/>
      </c>
      <c r="H266" s="10">
        <f>IF($B266="","",SUMIFS($P$1:P265,$B$1:B265,$B266))</f>
        <v/>
      </c>
      <c r="I266" s="10">
        <f>IF($B266="","",IF(G266&lt;=0,0,H266/G266))</f>
        <v/>
      </c>
      <c r="J266" s="11">
        <f>IF($B266="","",G266+O266)</f>
        <v/>
      </c>
      <c r="K266" s="10">
        <f>IF($B266="","",IF(J266&lt;=0,0,(H266+P266)/J266))</f>
        <v/>
      </c>
      <c r="L266" s="10">
        <f>IF(OR($B266="",UPPER($C266)&lt;&gt;"V"),"",D266*(E266-I266))</f>
        <v/>
      </c>
      <c r="M266" s="12">
        <f>IF(A266="","",YEAR(A266)*100+MONTH(A266))</f>
        <v/>
      </c>
      <c r="N266" s="12">
        <f>IF($B266="","",IF(AND(UPPER($C266)="V",D266&gt;G266),"Venda maior que a posição",IF(AND(UPPER($C266)&lt;&gt;"C",UPPER($C266)&lt;&gt;"V"),"Use C ou V","")))</f>
        <v/>
      </c>
      <c r="O266" s="11">
        <f>IF($B266="","",IF(UPPER($C266)="C",D266,IF(UPPER($C266)="V",-D266,0)))</f>
        <v/>
      </c>
      <c r="P266" s="10">
        <f>IF($B266="","",IF(UPPER($C266)="C",D266*E266,IF(UPPER($C266)="V",-D266*I266,0)))</f>
        <v/>
      </c>
    </row>
    <row r="267">
      <c r="A267" s="6" t="n"/>
      <c r="B267" s="7" t="n"/>
      <c r="C267" s="7" t="n"/>
      <c r="D267" s="8" t="n"/>
      <c r="E267" s="9" t="n"/>
      <c r="F267" s="10">
        <f>IF(OR($B267="",D267="",E267=""),"",D267*E267)</f>
        <v/>
      </c>
      <c r="G267" s="11">
        <f>IF($B267="","",SUMIFS($O$1:O266,$B$1:B266,$B267))</f>
        <v/>
      </c>
      <c r="H267" s="10">
        <f>IF($B267="","",SUMIFS($P$1:P266,$B$1:B266,$B267))</f>
        <v/>
      </c>
      <c r="I267" s="10">
        <f>IF($B267="","",IF(G267&lt;=0,0,H267/G267))</f>
        <v/>
      </c>
      <c r="J267" s="11">
        <f>IF($B267="","",G267+O267)</f>
        <v/>
      </c>
      <c r="K267" s="10">
        <f>IF($B267="","",IF(J267&lt;=0,0,(H267+P267)/J267))</f>
        <v/>
      </c>
      <c r="L267" s="10">
        <f>IF(OR($B267="",UPPER($C267)&lt;&gt;"V"),"",D267*(E267-I267))</f>
        <v/>
      </c>
      <c r="M267" s="12">
        <f>IF(A267="","",YEAR(A267)*100+MONTH(A267))</f>
        <v/>
      </c>
      <c r="N267" s="12">
        <f>IF($B267="","",IF(AND(UPPER($C267)="V",D267&gt;G267),"Venda maior que a posição",IF(AND(UPPER($C267)&lt;&gt;"C",UPPER($C267)&lt;&gt;"V"),"Use C ou V","")))</f>
        <v/>
      </c>
      <c r="O267" s="11">
        <f>IF($B267="","",IF(UPPER($C267)="C",D267,IF(UPPER($C267)="V",-D267,0)))</f>
        <v/>
      </c>
      <c r="P267" s="10">
        <f>IF($B267="","",IF(UPPER($C267)="C",D267*E267,IF(UPPER($C267)="V",-D267*I267,0)))</f>
        <v/>
      </c>
    </row>
    <row r="268">
      <c r="A268" s="6" t="n"/>
      <c r="B268" s="7" t="n"/>
      <c r="C268" s="7" t="n"/>
      <c r="D268" s="8" t="n"/>
      <c r="E268" s="9" t="n"/>
      <c r="F268" s="10">
        <f>IF(OR($B268="",D268="",E268=""),"",D268*E268)</f>
        <v/>
      </c>
      <c r="G268" s="11">
        <f>IF($B268="","",SUMIFS($O$1:O267,$B$1:B267,$B268))</f>
        <v/>
      </c>
      <c r="H268" s="10">
        <f>IF($B268="","",SUMIFS($P$1:P267,$B$1:B267,$B268))</f>
        <v/>
      </c>
      <c r="I268" s="10">
        <f>IF($B268="","",IF(G268&lt;=0,0,H268/G268))</f>
        <v/>
      </c>
      <c r="J268" s="11">
        <f>IF($B268="","",G268+O268)</f>
        <v/>
      </c>
      <c r="K268" s="10">
        <f>IF($B268="","",IF(J268&lt;=0,0,(H268+P268)/J268))</f>
        <v/>
      </c>
      <c r="L268" s="10">
        <f>IF(OR($B268="",UPPER($C268)&lt;&gt;"V"),"",D268*(E268-I268))</f>
        <v/>
      </c>
      <c r="M268" s="12">
        <f>IF(A268="","",YEAR(A268)*100+MONTH(A268))</f>
        <v/>
      </c>
      <c r="N268" s="12">
        <f>IF($B268="","",IF(AND(UPPER($C268)="V",D268&gt;G268),"Venda maior que a posição",IF(AND(UPPER($C268)&lt;&gt;"C",UPPER($C268)&lt;&gt;"V"),"Use C ou V","")))</f>
        <v/>
      </c>
      <c r="O268" s="11">
        <f>IF($B268="","",IF(UPPER($C268)="C",D268,IF(UPPER($C268)="V",-D268,0)))</f>
        <v/>
      </c>
      <c r="P268" s="10">
        <f>IF($B268="","",IF(UPPER($C268)="C",D268*E268,IF(UPPER($C268)="V",-D268*I268,0)))</f>
        <v/>
      </c>
    </row>
    <row r="269">
      <c r="A269" s="6" t="n"/>
      <c r="B269" s="7" t="n"/>
      <c r="C269" s="7" t="n"/>
      <c r="D269" s="8" t="n"/>
      <c r="E269" s="9" t="n"/>
      <c r="F269" s="10">
        <f>IF(OR($B269="",D269="",E269=""),"",D269*E269)</f>
        <v/>
      </c>
      <c r="G269" s="11">
        <f>IF($B269="","",SUMIFS($O$1:O268,$B$1:B268,$B269))</f>
        <v/>
      </c>
      <c r="H269" s="10">
        <f>IF($B269="","",SUMIFS($P$1:P268,$B$1:B268,$B269))</f>
        <v/>
      </c>
      <c r="I269" s="10">
        <f>IF($B269="","",IF(G269&lt;=0,0,H269/G269))</f>
        <v/>
      </c>
      <c r="J269" s="11">
        <f>IF($B269="","",G269+O269)</f>
        <v/>
      </c>
      <c r="K269" s="10">
        <f>IF($B269="","",IF(J269&lt;=0,0,(H269+P269)/J269))</f>
        <v/>
      </c>
      <c r="L269" s="10">
        <f>IF(OR($B269="",UPPER($C269)&lt;&gt;"V"),"",D269*(E269-I269))</f>
        <v/>
      </c>
      <c r="M269" s="12">
        <f>IF(A269="","",YEAR(A269)*100+MONTH(A269))</f>
        <v/>
      </c>
      <c r="N269" s="12">
        <f>IF($B269="","",IF(AND(UPPER($C269)="V",D269&gt;G269),"Venda maior que a posição",IF(AND(UPPER($C269)&lt;&gt;"C",UPPER($C269)&lt;&gt;"V"),"Use C ou V","")))</f>
        <v/>
      </c>
      <c r="O269" s="11">
        <f>IF($B269="","",IF(UPPER($C269)="C",D269,IF(UPPER($C269)="V",-D269,0)))</f>
        <v/>
      </c>
      <c r="P269" s="10">
        <f>IF($B269="","",IF(UPPER($C269)="C",D269*E269,IF(UPPER($C269)="V",-D269*I269,0)))</f>
        <v/>
      </c>
    </row>
    <row r="270">
      <c r="A270" s="6" t="n"/>
      <c r="B270" s="7" t="n"/>
      <c r="C270" s="7" t="n"/>
      <c r="D270" s="8" t="n"/>
      <c r="E270" s="9" t="n"/>
      <c r="F270" s="10">
        <f>IF(OR($B270="",D270="",E270=""),"",D270*E270)</f>
        <v/>
      </c>
      <c r="G270" s="11">
        <f>IF($B270="","",SUMIFS($O$1:O269,$B$1:B269,$B270))</f>
        <v/>
      </c>
      <c r="H270" s="10">
        <f>IF($B270="","",SUMIFS($P$1:P269,$B$1:B269,$B270))</f>
        <v/>
      </c>
      <c r="I270" s="10">
        <f>IF($B270="","",IF(G270&lt;=0,0,H270/G270))</f>
        <v/>
      </c>
      <c r="J270" s="11">
        <f>IF($B270="","",G270+O270)</f>
        <v/>
      </c>
      <c r="K270" s="10">
        <f>IF($B270="","",IF(J270&lt;=0,0,(H270+P270)/J270))</f>
        <v/>
      </c>
      <c r="L270" s="10">
        <f>IF(OR($B270="",UPPER($C270)&lt;&gt;"V"),"",D270*(E270-I270))</f>
        <v/>
      </c>
      <c r="M270" s="12">
        <f>IF(A270="","",YEAR(A270)*100+MONTH(A270))</f>
        <v/>
      </c>
      <c r="N270" s="12">
        <f>IF($B270="","",IF(AND(UPPER($C270)="V",D270&gt;G270),"Venda maior que a posição",IF(AND(UPPER($C270)&lt;&gt;"C",UPPER($C270)&lt;&gt;"V"),"Use C ou V","")))</f>
        <v/>
      </c>
      <c r="O270" s="11">
        <f>IF($B270="","",IF(UPPER($C270)="C",D270,IF(UPPER($C270)="V",-D270,0)))</f>
        <v/>
      </c>
      <c r="P270" s="10">
        <f>IF($B270="","",IF(UPPER($C270)="C",D270*E270,IF(UPPER($C270)="V",-D270*I270,0)))</f>
        <v/>
      </c>
    </row>
    <row r="271">
      <c r="A271" s="6" t="n"/>
      <c r="B271" s="7" t="n"/>
      <c r="C271" s="7" t="n"/>
      <c r="D271" s="8" t="n"/>
      <c r="E271" s="9" t="n"/>
      <c r="F271" s="10">
        <f>IF(OR($B271="",D271="",E271=""),"",D271*E271)</f>
        <v/>
      </c>
      <c r="G271" s="11">
        <f>IF($B271="","",SUMIFS($O$1:O270,$B$1:B270,$B271))</f>
        <v/>
      </c>
      <c r="H271" s="10">
        <f>IF($B271="","",SUMIFS($P$1:P270,$B$1:B270,$B271))</f>
        <v/>
      </c>
      <c r="I271" s="10">
        <f>IF($B271="","",IF(G271&lt;=0,0,H271/G271))</f>
        <v/>
      </c>
      <c r="J271" s="11">
        <f>IF($B271="","",G271+O271)</f>
        <v/>
      </c>
      <c r="K271" s="10">
        <f>IF($B271="","",IF(J271&lt;=0,0,(H271+P271)/J271))</f>
        <v/>
      </c>
      <c r="L271" s="10">
        <f>IF(OR($B271="",UPPER($C271)&lt;&gt;"V"),"",D271*(E271-I271))</f>
        <v/>
      </c>
      <c r="M271" s="12">
        <f>IF(A271="","",YEAR(A271)*100+MONTH(A271))</f>
        <v/>
      </c>
      <c r="N271" s="12">
        <f>IF($B271="","",IF(AND(UPPER($C271)="V",D271&gt;G271),"Venda maior que a posição",IF(AND(UPPER($C271)&lt;&gt;"C",UPPER($C271)&lt;&gt;"V"),"Use C ou V","")))</f>
        <v/>
      </c>
      <c r="O271" s="11">
        <f>IF($B271="","",IF(UPPER($C271)="C",D271,IF(UPPER($C271)="V",-D271,0)))</f>
        <v/>
      </c>
      <c r="P271" s="10">
        <f>IF($B271="","",IF(UPPER($C271)="C",D271*E271,IF(UPPER($C271)="V",-D271*I271,0)))</f>
        <v/>
      </c>
    </row>
    <row r="272">
      <c r="A272" s="6" t="n"/>
      <c r="B272" s="7" t="n"/>
      <c r="C272" s="7" t="n"/>
      <c r="D272" s="8" t="n"/>
      <c r="E272" s="9" t="n"/>
      <c r="F272" s="10">
        <f>IF(OR($B272="",D272="",E272=""),"",D272*E272)</f>
        <v/>
      </c>
      <c r="G272" s="11">
        <f>IF($B272="","",SUMIFS($O$1:O271,$B$1:B271,$B272))</f>
        <v/>
      </c>
      <c r="H272" s="10">
        <f>IF($B272="","",SUMIFS($P$1:P271,$B$1:B271,$B272))</f>
        <v/>
      </c>
      <c r="I272" s="10">
        <f>IF($B272="","",IF(G272&lt;=0,0,H272/G272))</f>
        <v/>
      </c>
      <c r="J272" s="11">
        <f>IF($B272="","",G272+O272)</f>
        <v/>
      </c>
      <c r="K272" s="10">
        <f>IF($B272="","",IF(J272&lt;=0,0,(H272+P272)/J272))</f>
        <v/>
      </c>
      <c r="L272" s="10">
        <f>IF(OR($B272="",UPPER($C272)&lt;&gt;"V"),"",D272*(E272-I272))</f>
        <v/>
      </c>
      <c r="M272" s="12">
        <f>IF(A272="","",YEAR(A272)*100+MONTH(A272))</f>
        <v/>
      </c>
      <c r="N272" s="12">
        <f>IF($B272="","",IF(AND(UPPER($C272)="V",D272&gt;G272),"Venda maior que a posição",IF(AND(UPPER($C272)&lt;&gt;"C",UPPER($C272)&lt;&gt;"V"),"Use C ou V","")))</f>
        <v/>
      </c>
      <c r="O272" s="11">
        <f>IF($B272="","",IF(UPPER($C272)="C",D272,IF(UPPER($C272)="V",-D272,0)))</f>
        <v/>
      </c>
      <c r="P272" s="10">
        <f>IF($B272="","",IF(UPPER($C272)="C",D272*E272,IF(UPPER($C272)="V",-D272*I272,0)))</f>
        <v/>
      </c>
    </row>
    <row r="273">
      <c r="A273" s="6" t="n"/>
      <c r="B273" s="7" t="n"/>
      <c r="C273" s="7" t="n"/>
      <c r="D273" s="8" t="n"/>
      <c r="E273" s="9" t="n"/>
      <c r="F273" s="10">
        <f>IF(OR($B273="",D273="",E273=""),"",D273*E273)</f>
        <v/>
      </c>
      <c r="G273" s="11">
        <f>IF($B273="","",SUMIFS($O$1:O272,$B$1:B272,$B273))</f>
        <v/>
      </c>
      <c r="H273" s="10">
        <f>IF($B273="","",SUMIFS($P$1:P272,$B$1:B272,$B273))</f>
        <v/>
      </c>
      <c r="I273" s="10">
        <f>IF($B273="","",IF(G273&lt;=0,0,H273/G273))</f>
        <v/>
      </c>
      <c r="J273" s="11">
        <f>IF($B273="","",G273+O273)</f>
        <v/>
      </c>
      <c r="K273" s="10">
        <f>IF($B273="","",IF(J273&lt;=0,0,(H273+P273)/J273))</f>
        <v/>
      </c>
      <c r="L273" s="10">
        <f>IF(OR($B273="",UPPER($C273)&lt;&gt;"V"),"",D273*(E273-I273))</f>
        <v/>
      </c>
      <c r="M273" s="12">
        <f>IF(A273="","",YEAR(A273)*100+MONTH(A273))</f>
        <v/>
      </c>
      <c r="N273" s="12">
        <f>IF($B273="","",IF(AND(UPPER($C273)="V",D273&gt;G273),"Venda maior que a posição",IF(AND(UPPER($C273)&lt;&gt;"C",UPPER($C273)&lt;&gt;"V"),"Use C ou V","")))</f>
        <v/>
      </c>
      <c r="O273" s="11">
        <f>IF($B273="","",IF(UPPER($C273)="C",D273,IF(UPPER($C273)="V",-D273,0)))</f>
        <v/>
      </c>
      <c r="P273" s="10">
        <f>IF($B273="","",IF(UPPER($C273)="C",D273*E273,IF(UPPER($C273)="V",-D273*I273,0)))</f>
        <v/>
      </c>
    </row>
    <row r="274">
      <c r="A274" s="6" t="n"/>
      <c r="B274" s="7" t="n"/>
      <c r="C274" s="7" t="n"/>
      <c r="D274" s="8" t="n"/>
      <c r="E274" s="9" t="n"/>
      <c r="F274" s="10">
        <f>IF(OR($B274="",D274="",E274=""),"",D274*E274)</f>
        <v/>
      </c>
      <c r="G274" s="11">
        <f>IF($B274="","",SUMIFS($O$1:O273,$B$1:B273,$B274))</f>
        <v/>
      </c>
      <c r="H274" s="10">
        <f>IF($B274="","",SUMIFS($P$1:P273,$B$1:B273,$B274))</f>
        <v/>
      </c>
      <c r="I274" s="10">
        <f>IF($B274="","",IF(G274&lt;=0,0,H274/G274))</f>
        <v/>
      </c>
      <c r="J274" s="11">
        <f>IF($B274="","",G274+O274)</f>
        <v/>
      </c>
      <c r="K274" s="10">
        <f>IF($B274="","",IF(J274&lt;=0,0,(H274+P274)/J274))</f>
        <v/>
      </c>
      <c r="L274" s="10">
        <f>IF(OR($B274="",UPPER($C274)&lt;&gt;"V"),"",D274*(E274-I274))</f>
        <v/>
      </c>
      <c r="M274" s="12">
        <f>IF(A274="","",YEAR(A274)*100+MONTH(A274))</f>
        <v/>
      </c>
      <c r="N274" s="12">
        <f>IF($B274="","",IF(AND(UPPER($C274)="V",D274&gt;G274),"Venda maior que a posição",IF(AND(UPPER($C274)&lt;&gt;"C",UPPER($C274)&lt;&gt;"V"),"Use C ou V","")))</f>
        <v/>
      </c>
      <c r="O274" s="11">
        <f>IF($B274="","",IF(UPPER($C274)="C",D274,IF(UPPER($C274)="V",-D274,0)))</f>
        <v/>
      </c>
      <c r="P274" s="10">
        <f>IF($B274="","",IF(UPPER($C274)="C",D274*E274,IF(UPPER($C274)="V",-D274*I274,0)))</f>
        <v/>
      </c>
    </row>
    <row r="275">
      <c r="A275" s="6" t="n"/>
      <c r="B275" s="7" t="n"/>
      <c r="C275" s="7" t="n"/>
      <c r="D275" s="8" t="n"/>
      <c r="E275" s="9" t="n"/>
      <c r="F275" s="10">
        <f>IF(OR($B275="",D275="",E275=""),"",D275*E275)</f>
        <v/>
      </c>
      <c r="G275" s="11">
        <f>IF($B275="","",SUMIFS($O$1:O274,$B$1:B274,$B275))</f>
        <v/>
      </c>
      <c r="H275" s="10">
        <f>IF($B275="","",SUMIFS($P$1:P274,$B$1:B274,$B275))</f>
        <v/>
      </c>
      <c r="I275" s="10">
        <f>IF($B275="","",IF(G275&lt;=0,0,H275/G275))</f>
        <v/>
      </c>
      <c r="J275" s="11">
        <f>IF($B275="","",G275+O275)</f>
        <v/>
      </c>
      <c r="K275" s="10">
        <f>IF($B275="","",IF(J275&lt;=0,0,(H275+P275)/J275))</f>
        <v/>
      </c>
      <c r="L275" s="10">
        <f>IF(OR($B275="",UPPER($C275)&lt;&gt;"V"),"",D275*(E275-I275))</f>
        <v/>
      </c>
      <c r="M275" s="12">
        <f>IF(A275="","",YEAR(A275)*100+MONTH(A275))</f>
        <v/>
      </c>
      <c r="N275" s="12">
        <f>IF($B275="","",IF(AND(UPPER($C275)="V",D275&gt;G275),"Venda maior que a posição",IF(AND(UPPER($C275)&lt;&gt;"C",UPPER($C275)&lt;&gt;"V"),"Use C ou V","")))</f>
        <v/>
      </c>
      <c r="O275" s="11">
        <f>IF($B275="","",IF(UPPER($C275)="C",D275,IF(UPPER($C275)="V",-D275,0)))</f>
        <v/>
      </c>
      <c r="P275" s="10">
        <f>IF($B275="","",IF(UPPER($C275)="C",D275*E275,IF(UPPER($C275)="V",-D275*I275,0)))</f>
        <v/>
      </c>
    </row>
    <row r="276">
      <c r="A276" s="6" t="n"/>
      <c r="B276" s="7" t="n"/>
      <c r="C276" s="7" t="n"/>
      <c r="D276" s="8" t="n"/>
      <c r="E276" s="9" t="n"/>
      <c r="F276" s="10">
        <f>IF(OR($B276="",D276="",E276=""),"",D276*E276)</f>
        <v/>
      </c>
      <c r="G276" s="11">
        <f>IF($B276="","",SUMIFS($O$1:O275,$B$1:B275,$B276))</f>
        <v/>
      </c>
      <c r="H276" s="10">
        <f>IF($B276="","",SUMIFS($P$1:P275,$B$1:B275,$B276))</f>
        <v/>
      </c>
      <c r="I276" s="10">
        <f>IF($B276="","",IF(G276&lt;=0,0,H276/G276))</f>
        <v/>
      </c>
      <c r="J276" s="11">
        <f>IF($B276="","",G276+O276)</f>
        <v/>
      </c>
      <c r="K276" s="10">
        <f>IF($B276="","",IF(J276&lt;=0,0,(H276+P276)/J276))</f>
        <v/>
      </c>
      <c r="L276" s="10">
        <f>IF(OR($B276="",UPPER($C276)&lt;&gt;"V"),"",D276*(E276-I276))</f>
        <v/>
      </c>
      <c r="M276" s="12">
        <f>IF(A276="","",YEAR(A276)*100+MONTH(A276))</f>
        <v/>
      </c>
      <c r="N276" s="12">
        <f>IF($B276="","",IF(AND(UPPER($C276)="V",D276&gt;G276),"Venda maior que a posição",IF(AND(UPPER($C276)&lt;&gt;"C",UPPER($C276)&lt;&gt;"V"),"Use C ou V","")))</f>
        <v/>
      </c>
      <c r="O276" s="11">
        <f>IF($B276="","",IF(UPPER($C276)="C",D276,IF(UPPER($C276)="V",-D276,0)))</f>
        <v/>
      </c>
      <c r="P276" s="10">
        <f>IF($B276="","",IF(UPPER($C276)="C",D276*E276,IF(UPPER($C276)="V",-D276*I276,0)))</f>
        <v/>
      </c>
    </row>
    <row r="277">
      <c r="A277" s="6" t="n"/>
      <c r="B277" s="7" t="n"/>
      <c r="C277" s="7" t="n"/>
      <c r="D277" s="8" t="n"/>
      <c r="E277" s="9" t="n"/>
      <c r="F277" s="10">
        <f>IF(OR($B277="",D277="",E277=""),"",D277*E277)</f>
        <v/>
      </c>
      <c r="G277" s="11">
        <f>IF($B277="","",SUMIFS($O$1:O276,$B$1:B276,$B277))</f>
        <v/>
      </c>
      <c r="H277" s="10">
        <f>IF($B277="","",SUMIFS($P$1:P276,$B$1:B276,$B277))</f>
        <v/>
      </c>
      <c r="I277" s="10">
        <f>IF($B277="","",IF(G277&lt;=0,0,H277/G277))</f>
        <v/>
      </c>
      <c r="J277" s="11">
        <f>IF($B277="","",G277+O277)</f>
        <v/>
      </c>
      <c r="K277" s="10">
        <f>IF($B277="","",IF(J277&lt;=0,0,(H277+P277)/J277))</f>
        <v/>
      </c>
      <c r="L277" s="10">
        <f>IF(OR($B277="",UPPER($C277)&lt;&gt;"V"),"",D277*(E277-I277))</f>
        <v/>
      </c>
      <c r="M277" s="12">
        <f>IF(A277="","",YEAR(A277)*100+MONTH(A277))</f>
        <v/>
      </c>
      <c r="N277" s="12">
        <f>IF($B277="","",IF(AND(UPPER($C277)="V",D277&gt;G277),"Venda maior que a posição",IF(AND(UPPER($C277)&lt;&gt;"C",UPPER($C277)&lt;&gt;"V"),"Use C ou V","")))</f>
        <v/>
      </c>
      <c r="O277" s="11">
        <f>IF($B277="","",IF(UPPER($C277)="C",D277,IF(UPPER($C277)="V",-D277,0)))</f>
        <v/>
      </c>
      <c r="P277" s="10">
        <f>IF($B277="","",IF(UPPER($C277)="C",D277*E277,IF(UPPER($C277)="V",-D277*I277,0)))</f>
        <v/>
      </c>
    </row>
    <row r="278">
      <c r="A278" s="6" t="n"/>
      <c r="B278" s="7" t="n"/>
      <c r="C278" s="7" t="n"/>
      <c r="D278" s="8" t="n"/>
      <c r="E278" s="9" t="n"/>
      <c r="F278" s="10">
        <f>IF(OR($B278="",D278="",E278=""),"",D278*E278)</f>
        <v/>
      </c>
      <c r="G278" s="11">
        <f>IF($B278="","",SUMIFS($O$1:O277,$B$1:B277,$B278))</f>
        <v/>
      </c>
      <c r="H278" s="10">
        <f>IF($B278="","",SUMIFS($P$1:P277,$B$1:B277,$B278))</f>
        <v/>
      </c>
      <c r="I278" s="10">
        <f>IF($B278="","",IF(G278&lt;=0,0,H278/G278))</f>
        <v/>
      </c>
      <c r="J278" s="11">
        <f>IF($B278="","",G278+O278)</f>
        <v/>
      </c>
      <c r="K278" s="10">
        <f>IF($B278="","",IF(J278&lt;=0,0,(H278+P278)/J278))</f>
        <v/>
      </c>
      <c r="L278" s="10">
        <f>IF(OR($B278="",UPPER($C278)&lt;&gt;"V"),"",D278*(E278-I278))</f>
        <v/>
      </c>
      <c r="M278" s="12">
        <f>IF(A278="","",YEAR(A278)*100+MONTH(A278))</f>
        <v/>
      </c>
      <c r="N278" s="12">
        <f>IF($B278="","",IF(AND(UPPER($C278)="V",D278&gt;G278),"Venda maior que a posição",IF(AND(UPPER($C278)&lt;&gt;"C",UPPER($C278)&lt;&gt;"V"),"Use C ou V","")))</f>
        <v/>
      </c>
      <c r="O278" s="11">
        <f>IF($B278="","",IF(UPPER($C278)="C",D278,IF(UPPER($C278)="V",-D278,0)))</f>
        <v/>
      </c>
      <c r="P278" s="10">
        <f>IF($B278="","",IF(UPPER($C278)="C",D278*E278,IF(UPPER($C278)="V",-D278*I278,0)))</f>
        <v/>
      </c>
    </row>
    <row r="279">
      <c r="A279" s="6" t="n"/>
      <c r="B279" s="7" t="n"/>
      <c r="C279" s="7" t="n"/>
      <c r="D279" s="8" t="n"/>
      <c r="E279" s="9" t="n"/>
      <c r="F279" s="10">
        <f>IF(OR($B279="",D279="",E279=""),"",D279*E279)</f>
        <v/>
      </c>
      <c r="G279" s="11">
        <f>IF($B279="","",SUMIFS($O$1:O278,$B$1:B278,$B279))</f>
        <v/>
      </c>
      <c r="H279" s="10">
        <f>IF($B279="","",SUMIFS($P$1:P278,$B$1:B278,$B279))</f>
        <v/>
      </c>
      <c r="I279" s="10">
        <f>IF($B279="","",IF(G279&lt;=0,0,H279/G279))</f>
        <v/>
      </c>
      <c r="J279" s="11">
        <f>IF($B279="","",G279+O279)</f>
        <v/>
      </c>
      <c r="K279" s="10">
        <f>IF($B279="","",IF(J279&lt;=0,0,(H279+P279)/J279))</f>
        <v/>
      </c>
      <c r="L279" s="10">
        <f>IF(OR($B279="",UPPER($C279)&lt;&gt;"V"),"",D279*(E279-I279))</f>
        <v/>
      </c>
      <c r="M279" s="12">
        <f>IF(A279="","",YEAR(A279)*100+MONTH(A279))</f>
        <v/>
      </c>
      <c r="N279" s="12">
        <f>IF($B279="","",IF(AND(UPPER($C279)="V",D279&gt;G279),"Venda maior que a posição",IF(AND(UPPER($C279)&lt;&gt;"C",UPPER($C279)&lt;&gt;"V"),"Use C ou V","")))</f>
        <v/>
      </c>
      <c r="O279" s="11">
        <f>IF($B279="","",IF(UPPER($C279)="C",D279,IF(UPPER($C279)="V",-D279,0)))</f>
        <v/>
      </c>
      <c r="P279" s="10">
        <f>IF($B279="","",IF(UPPER($C279)="C",D279*E279,IF(UPPER($C279)="V",-D279*I279,0)))</f>
        <v/>
      </c>
    </row>
    <row r="280">
      <c r="A280" s="6" t="n"/>
      <c r="B280" s="7" t="n"/>
      <c r="C280" s="7" t="n"/>
      <c r="D280" s="8" t="n"/>
      <c r="E280" s="9" t="n"/>
      <c r="F280" s="10">
        <f>IF(OR($B280="",D280="",E280=""),"",D280*E280)</f>
        <v/>
      </c>
      <c r="G280" s="11">
        <f>IF($B280="","",SUMIFS($O$1:O279,$B$1:B279,$B280))</f>
        <v/>
      </c>
      <c r="H280" s="10">
        <f>IF($B280="","",SUMIFS($P$1:P279,$B$1:B279,$B280))</f>
        <v/>
      </c>
      <c r="I280" s="10">
        <f>IF($B280="","",IF(G280&lt;=0,0,H280/G280))</f>
        <v/>
      </c>
      <c r="J280" s="11">
        <f>IF($B280="","",G280+O280)</f>
        <v/>
      </c>
      <c r="K280" s="10">
        <f>IF($B280="","",IF(J280&lt;=0,0,(H280+P280)/J280))</f>
        <v/>
      </c>
      <c r="L280" s="10">
        <f>IF(OR($B280="",UPPER($C280)&lt;&gt;"V"),"",D280*(E280-I280))</f>
        <v/>
      </c>
      <c r="M280" s="12">
        <f>IF(A280="","",YEAR(A280)*100+MONTH(A280))</f>
        <v/>
      </c>
      <c r="N280" s="12">
        <f>IF($B280="","",IF(AND(UPPER($C280)="V",D280&gt;G280),"Venda maior que a posição",IF(AND(UPPER($C280)&lt;&gt;"C",UPPER($C280)&lt;&gt;"V"),"Use C ou V","")))</f>
        <v/>
      </c>
      <c r="O280" s="11">
        <f>IF($B280="","",IF(UPPER($C280)="C",D280,IF(UPPER($C280)="V",-D280,0)))</f>
        <v/>
      </c>
      <c r="P280" s="10">
        <f>IF($B280="","",IF(UPPER($C280)="C",D280*E280,IF(UPPER($C280)="V",-D280*I280,0)))</f>
        <v/>
      </c>
    </row>
    <row r="281">
      <c r="A281" s="6" t="n"/>
      <c r="B281" s="7" t="n"/>
      <c r="C281" s="7" t="n"/>
      <c r="D281" s="8" t="n"/>
      <c r="E281" s="9" t="n"/>
      <c r="F281" s="10">
        <f>IF(OR($B281="",D281="",E281=""),"",D281*E281)</f>
        <v/>
      </c>
      <c r="G281" s="11">
        <f>IF($B281="","",SUMIFS($O$1:O280,$B$1:B280,$B281))</f>
        <v/>
      </c>
      <c r="H281" s="10">
        <f>IF($B281="","",SUMIFS($P$1:P280,$B$1:B280,$B281))</f>
        <v/>
      </c>
      <c r="I281" s="10">
        <f>IF($B281="","",IF(G281&lt;=0,0,H281/G281))</f>
        <v/>
      </c>
      <c r="J281" s="11">
        <f>IF($B281="","",G281+O281)</f>
        <v/>
      </c>
      <c r="K281" s="10">
        <f>IF($B281="","",IF(J281&lt;=0,0,(H281+P281)/J281))</f>
        <v/>
      </c>
      <c r="L281" s="10">
        <f>IF(OR($B281="",UPPER($C281)&lt;&gt;"V"),"",D281*(E281-I281))</f>
        <v/>
      </c>
      <c r="M281" s="12">
        <f>IF(A281="","",YEAR(A281)*100+MONTH(A281))</f>
        <v/>
      </c>
      <c r="N281" s="12">
        <f>IF($B281="","",IF(AND(UPPER($C281)="V",D281&gt;G281),"Venda maior que a posição",IF(AND(UPPER($C281)&lt;&gt;"C",UPPER($C281)&lt;&gt;"V"),"Use C ou V","")))</f>
        <v/>
      </c>
      <c r="O281" s="11">
        <f>IF($B281="","",IF(UPPER($C281)="C",D281,IF(UPPER($C281)="V",-D281,0)))</f>
        <v/>
      </c>
      <c r="P281" s="10">
        <f>IF($B281="","",IF(UPPER($C281)="C",D281*E281,IF(UPPER($C281)="V",-D281*I281,0)))</f>
        <v/>
      </c>
    </row>
    <row r="282">
      <c r="A282" s="6" t="n"/>
      <c r="B282" s="7" t="n"/>
      <c r="C282" s="7" t="n"/>
      <c r="D282" s="8" t="n"/>
      <c r="E282" s="9" t="n"/>
      <c r="F282" s="10">
        <f>IF(OR($B282="",D282="",E282=""),"",D282*E282)</f>
        <v/>
      </c>
      <c r="G282" s="11">
        <f>IF($B282="","",SUMIFS($O$1:O281,$B$1:B281,$B282))</f>
        <v/>
      </c>
      <c r="H282" s="10">
        <f>IF($B282="","",SUMIFS($P$1:P281,$B$1:B281,$B282))</f>
        <v/>
      </c>
      <c r="I282" s="10">
        <f>IF($B282="","",IF(G282&lt;=0,0,H282/G282))</f>
        <v/>
      </c>
      <c r="J282" s="11">
        <f>IF($B282="","",G282+O282)</f>
        <v/>
      </c>
      <c r="K282" s="10">
        <f>IF($B282="","",IF(J282&lt;=0,0,(H282+P282)/J282))</f>
        <v/>
      </c>
      <c r="L282" s="10">
        <f>IF(OR($B282="",UPPER($C282)&lt;&gt;"V"),"",D282*(E282-I282))</f>
        <v/>
      </c>
      <c r="M282" s="12">
        <f>IF(A282="","",YEAR(A282)*100+MONTH(A282))</f>
        <v/>
      </c>
      <c r="N282" s="12">
        <f>IF($B282="","",IF(AND(UPPER($C282)="V",D282&gt;G282),"Venda maior que a posição",IF(AND(UPPER($C282)&lt;&gt;"C",UPPER($C282)&lt;&gt;"V"),"Use C ou V","")))</f>
        <v/>
      </c>
      <c r="O282" s="11">
        <f>IF($B282="","",IF(UPPER($C282)="C",D282,IF(UPPER($C282)="V",-D282,0)))</f>
        <v/>
      </c>
      <c r="P282" s="10">
        <f>IF($B282="","",IF(UPPER($C282)="C",D282*E282,IF(UPPER($C282)="V",-D282*I282,0)))</f>
        <v/>
      </c>
    </row>
    <row r="283">
      <c r="A283" s="6" t="n"/>
      <c r="B283" s="7" t="n"/>
      <c r="C283" s="7" t="n"/>
      <c r="D283" s="8" t="n"/>
      <c r="E283" s="9" t="n"/>
      <c r="F283" s="10">
        <f>IF(OR($B283="",D283="",E283=""),"",D283*E283)</f>
        <v/>
      </c>
      <c r="G283" s="11">
        <f>IF($B283="","",SUMIFS($O$1:O282,$B$1:B282,$B283))</f>
        <v/>
      </c>
      <c r="H283" s="10">
        <f>IF($B283="","",SUMIFS($P$1:P282,$B$1:B282,$B283))</f>
        <v/>
      </c>
      <c r="I283" s="10">
        <f>IF($B283="","",IF(G283&lt;=0,0,H283/G283))</f>
        <v/>
      </c>
      <c r="J283" s="11">
        <f>IF($B283="","",G283+O283)</f>
        <v/>
      </c>
      <c r="K283" s="10">
        <f>IF($B283="","",IF(J283&lt;=0,0,(H283+P283)/J283))</f>
        <v/>
      </c>
      <c r="L283" s="10">
        <f>IF(OR($B283="",UPPER($C283)&lt;&gt;"V"),"",D283*(E283-I283))</f>
        <v/>
      </c>
      <c r="M283" s="12">
        <f>IF(A283="","",YEAR(A283)*100+MONTH(A283))</f>
        <v/>
      </c>
      <c r="N283" s="12">
        <f>IF($B283="","",IF(AND(UPPER($C283)="V",D283&gt;G283),"Venda maior que a posição",IF(AND(UPPER($C283)&lt;&gt;"C",UPPER($C283)&lt;&gt;"V"),"Use C ou V","")))</f>
        <v/>
      </c>
      <c r="O283" s="11">
        <f>IF($B283="","",IF(UPPER($C283)="C",D283,IF(UPPER($C283)="V",-D283,0)))</f>
        <v/>
      </c>
      <c r="P283" s="10">
        <f>IF($B283="","",IF(UPPER($C283)="C",D283*E283,IF(UPPER($C283)="V",-D283*I283,0)))</f>
        <v/>
      </c>
    </row>
    <row r="284">
      <c r="A284" s="6" t="n"/>
      <c r="B284" s="7" t="n"/>
      <c r="C284" s="7" t="n"/>
      <c r="D284" s="8" t="n"/>
      <c r="E284" s="9" t="n"/>
      <c r="F284" s="10">
        <f>IF(OR($B284="",D284="",E284=""),"",D284*E284)</f>
        <v/>
      </c>
      <c r="G284" s="11">
        <f>IF($B284="","",SUMIFS($O$1:O283,$B$1:B283,$B284))</f>
        <v/>
      </c>
      <c r="H284" s="10">
        <f>IF($B284="","",SUMIFS($P$1:P283,$B$1:B283,$B284))</f>
        <v/>
      </c>
      <c r="I284" s="10">
        <f>IF($B284="","",IF(G284&lt;=0,0,H284/G284))</f>
        <v/>
      </c>
      <c r="J284" s="11">
        <f>IF($B284="","",G284+O284)</f>
        <v/>
      </c>
      <c r="K284" s="10">
        <f>IF($B284="","",IF(J284&lt;=0,0,(H284+P284)/J284))</f>
        <v/>
      </c>
      <c r="L284" s="10">
        <f>IF(OR($B284="",UPPER($C284)&lt;&gt;"V"),"",D284*(E284-I284))</f>
        <v/>
      </c>
      <c r="M284" s="12">
        <f>IF(A284="","",YEAR(A284)*100+MONTH(A284))</f>
        <v/>
      </c>
      <c r="N284" s="12">
        <f>IF($B284="","",IF(AND(UPPER($C284)="V",D284&gt;G284),"Venda maior que a posição",IF(AND(UPPER($C284)&lt;&gt;"C",UPPER($C284)&lt;&gt;"V"),"Use C ou V","")))</f>
        <v/>
      </c>
      <c r="O284" s="11">
        <f>IF($B284="","",IF(UPPER($C284)="C",D284,IF(UPPER($C284)="V",-D284,0)))</f>
        <v/>
      </c>
      <c r="P284" s="10">
        <f>IF($B284="","",IF(UPPER($C284)="C",D284*E284,IF(UPPER($C284)="V",-D284*I284,0)))</f>
        <v/>
      </c>
    </row>
    <row r="285">
      <c r="A285" s="6" t="n"/>
      <c r="B285" s="7" t="n"/>
      <c r="C285" s="7" t="n"/>
      <c r="D285" s="8" t="n"/>
      <c r="E285" s="9" t="n"/>
      <c r="F285" s="10">
        <f>IF(OR($B285="",D285="",E285=""),"",D285*E285)</f>
        <v/>
      </c>
      <c r="G285" s="11">
        <f>IF($B285="","",SUMIFS($O$1:O284,$B$1:B284,$B285))</f>
        <v/>
      </c>
      <c r="H285" s="10">
        <f>IF($B285="","",SUMIFS($P$1:P284,$B$1:B284,$B285))</f>
        <v/>
      </c>
      <c r="I285" s="10">
        <f>IF($B285="","",IF(G285&lt;=0,0,H285/G285))</f>
        <v/>
      </c>
      <c r="J285" s="11">
        <f>IF($B285="","",G285+O285)</f>
        <v/>
      </c>
      <c r="K285" s="10">
        <f>IF($B285="","",IF(J285&lt;=0,0,(H285+P285)/J285))</f>
        <v/>
      </c>
      <c r="L285" s="10">
        <f>IF(OR($B285="",UPPER($C285)&lt;&gt;"V"),"",D285*(E285-I285))</f>
        <v/>
      </c>
      <c r="M285" s="12">
        <f>IF(A285="","",YEAR(A285)*100+MONTH(A285))</f>
        <v/>
      </c>
      <c r="N285" s="12">
        <f>IF($B285="","",IF(AND(UPPER($C285)="V",D285&gt;G285),"Venda maior que a posição",IF(AND(UPPER($C285)&lt;&gt;"C",UPPER($C285)&lt;&gt;"V"),"Use C ou V","")))</f>
        <v/>
      </c>
      <c r="O285" s="11">
        <f>IF($B285="","",IF(UPPER($C285)="C",D285,IF(UPPER($C285)="V",-D285,0)))</f>
        <v/>
      </c>
      <c r="P285" s="10">
        <f>IF($B285="","",IF(UPPER($C285)="C",D285*E285,IF(UPPER($C285)="V",-D285*I285,0)))</f>
        <v/>
      </c>
    </row>
    <row r="286">
      <c r="A286" s="6" t="n"/>
      <c r="B286" s="7" t="n"/>
      <c r="C286" s="7" t="n"/>
      <c r="D286" s="8" t="n"/>
      <c r="E286" s="9" t="n"/>
      <c r="F286" s="10">
        <f>IF(OR($B286="",D286="",E286=""),"",D286*E286)</f>
        <v/>
      </c>
      <c r="G286" s="11">
        <f>IF($B286="","",SUMIFS($O$1:O285,$B$1:B285,$B286))</f>
        <v/>
      </c>
      <c r="H286" s="10">
        <f>IF($B286="","",SUMIFS($P$1:P285,$B$1:B285,$B286))</f>
        <v/>
      </c>
      <c r="I286" s="10">
        <f>IF($B286="","",IF(G286&lt;=0,0,H286/G286))</f>
        <v/>
      </c>
      <c r="J286" s="11">
        <f>IF($B286="","",G286+O286)</f>
        <v/>
      </c>
      <c r="K286" s="10">
        <f>IF($B286="","",IF(J286&lt;=0,0,(H286+P286)/J286))</f>
        <v/>
      </c>
      <c r="L286" s="10">
        <f>IF(OR($B286="",UPPER($C286)&lt;&gt;"V"),"",D286*(E286-I286))</f>
        <v/>
      </c>
      <c r="M286" s="12">
        <f>IF(A286="","",YEAR(A286)*100+MONTH(A286))</f>
        <v/>
      </c>
      <c r="N286" s="12">
        <f>IF($B286="","",IF(AND(UPPER($C286)="V",D286&gt;G286),"Venda maior que a posição",IF(AND(UPPER($C286)&lt;&gt;"C",UPPER($C286)&lt;&gt;"V"),"Use C ou V","")))</f>
        <v/>
      </c>
      <c r="O286" s="11">
        <f>IF($B286="","",IF(UPPER($C286)="C",D286,IF(UPPER($C286)="V",-D286,0)))</f>
        <v/>
      </c>
      <c r="P286" s="10">
        <f>IF($B286="","",IF(UPPER($C286)="C",D286*E286,IF(UPPER($C286)="V",-D286*I286,0)))</f>
        <v/>
      </c>
    </row>
    <row r="287">
      <c r="A287" s="6" t="n"/>
      <c r="B287" s="7" t="n"/>
      <c r="C287" s="7" t="n"/>
      <c r="D287" s="8" t="n"/>
      <c r="E287" s="9" t="n"/>
      <c r="F287" s="10">
        <f>IF(OR($B287="",D287="",E287=""),"",D287*E287)</f>
        <v/>
      </c>
      <c r="G287" s="11">
        <f>IF($B287="","",SUMIFS($O$1:O286,$B$1:B286,$B287))</f>
        <v/>
      </c>
      <c r="H287" s="10">
        <f>IF($B287="","",SUMIFS($P$1:P286,$B$1:B286,$B287))</f>
        <v/>
      </c>
      <c r="I287" s="10">
        <f>IF($B287="","",IF(G287&lt;=0,0,H287/G287))</f>
        <v/>
      </c>
      <c r="J287" s="11">
        <f>IF($B287="","",G287+O287)</f>
        <v/>
      </c>
      <c r="K287" s="10">
        <f>IF($B287="","",IF(J287&lt;=0,0,(H287+P287)/J287))</f>
        <v/>
      </c>
      <c r="L287" s="10">
        <f>IF(OR($B287="",UPPER($C287)&lt;&gt;"V"),"",D287*(E287-I287))</f>
        <v/>
      </c>
      <c r="M287" s="12">
        <f>IF(A287="","",YEAR(A287)*100+MONTH(A287))</f>
        <v/>
      </c>
      <c r="N287" s="12">
        <f>IF($B287="","",IF(AND(UPPER($C287)="V",D287&gt;G287),"Venda maior que a posição",IF(AND(UPPER($C287)&lt;&gt;"C",UPPER($C287)&lt;&gt;"V"),"Use C ou V","")))</f>
        <v/>
      </c>
      <c r="O287" s="11">
        <f>IF($B287="","",IF(UPPER($C287)="C",D287,IF(UPPER($C287)="V",-D287,0)))</f>
        <v/>
      </c>
      <c r="P287" s="10">
        <f>IF($B287="","",IF(UPPER($C287)="C",D287*E287,IF(UPPER($C287)="V",-D287*I287,0)))</f>
        <v/>
      </c>
    </row>
    <row r="288">
      <c r="A288" s="6" t="n"/>
      <c r="B288" s="7" t="n"/>
      <c r="C288" s="7" t="n"/>
      <c r="D288" s="8" t="n"/>
      <c r="E288" s="9" t="n"/>
      <c r="F288" s="10">
        <f>IF(OR($B288="",D288="",E288=""),"",D288*E288)</f>
        <v/>
      </c>
      <c r="G288" s="11">
        <f>IF($B288="","",SUMIFS($O$1:O287,$B$1:B287,$B288))</f>
        <v/>
      </c>
      <c r="H288" s="10">
        <f>IF($B288="","",SUMIFS($P$1:P287,$B$1:B287,$B288))</f>
        <v/>
      </c>
      <c r="I288" s="10">
        <f>IF($B288="","",IF(G288&lt;=0,0,H288/G288))</f>
        <v/>
      </c>
      <c r="J288" s="11">
        <f>IF($B288="","",G288+O288)</f>
        <v/>
      </c>
      <c r="K288" s="10">
        <f>IF($B288="","",IF(J288&lt;=0,0,(H288+P288)/J288))</f>
        <v/>
      </c>
      <c r="L288" s="10">
        <f>IF(OR($B288="",UPPER($C288)&lt;&gt;"V"),"",D288*(E288-I288))</f>
        <v/>
      </c>
      <c r="M288" s="12">
        <f>IF(A288="","",YEAR(A288)*100+MONTH(A288))</f>
        <v/>
      </c>
      <c r="N288" s="12">
        <f>IF($B288="","",IF(AND(UPPER($C288)="V",D288&gt;G288),"Venda maior que a posição",IF(AND(UPPER($C288)&lt;&gt;"C",UPPER($C288)&lt;&gt;"V"),"Use C ou V","")))</f>
        <v/>
      </c>
      <c r="O288" s="11">
        <f>IF($B288="","",IF(UPPER($C288)="C",D288,IF(UPPER($C288)="V",-D288,0)))</f>
        <v/>
      </c>
      <c r="P288" s="10">
        <f>IF($B288="","",IF(UPPER($C288)="C",D288*E288,IF(UPPER($C288)="V",-D288*I288,0)))</f>
        <v/>
      </c>
    </row>
    <row r="289">
      <c r="A289" s="6" t="n"/>
      <c r="B289" s="7" t="n"/>
      <c r="C289" s="7" t="n"/>
      <c r="D289" s="8" t="n"/>
      <c r="E289" s="9" t="n"/>
      <c r="F289" s="10">
        <f>IF(OR($B289="",D289="",E289=""),"",D289*E289)</f>
        <v/>
      </c>
      <c r="G289" s="11">
        <f>IF($B289="","",SUMIFS($O$1:O288,$B$1:B288,$B289))</f>
        <v/>
      </c>
      <c r="H289" s="10">
        <f>IF($B289="","",SUMIFS($P$1:P288,$B$1:B288,$B289))</f>
        <v/>
      </c>
      <c r="I289" s="10">
        <f>IF($B289="","",IF(G289&lt;=0,0,H289/G289))</f>
        <v/>
      </c>
      <c r="J289" s="11">
        <f>IF($B289="","",G289+O289)</f>
        <v/>
      </c>
      <c r="K289" s="10">
        <f>IF($B289="","",IF(J289&lt;=0,0,(H289+P289)/J289))</f>
        <v/>
      </c>
      <c r="L289" s="10">
        <f>IF(OR($B289="",UPPER($C289)&lt;&gt;"V"),"",D289*(E289-I289))</f>
        <v/>
      </c>
      <c r="M289" s="12">
        <f>IF(A289="","",YEAR(A289)*100+MONTH(A289))</f>
        <v/>
      </c>
      <c r="N289" s="12">
        <f>IF($B289="","",IF(AND(UPPER($C289)="V",D289&gt;G289),"Venda maior que a posição",IF(AND(UPPER($C289)&lt;&gt;"C",UPPER($C289)&lt;&gt;"V"),"Use C ou V","")))</f>
        <v/>
      </c>
      <c r="O289" s="11">
        <f>IF($B289="","",IF(UPPER($C289)="C",D289,IF(UPPER($C289)="V",-D289,0)))</f>
        <v/>
      </c>
      <c r="P289" s="10">
        <f>IF($B289="","",IF(UPPER($C289)="C",D289*E289,IF(UPPER($C289)="V",-D289*I289,0)))</f>
        <v/>
      </c>
    </row>
    <row r="290">
      <c r="A290" s="6" t="n"/>
      <c r="B290" s="7" t="n"/>
      <c r="C290" s="7" t="n"/>
      <c r="D290" s="8" t="n"/>
      <c r="E290" s="9" t="n"/>
      <c r="F290" s="10">
        <f>IF(OR($B290="",D290="",E290=""),"",D290*E290)</f>
        <v/>
      </c>
      <c r="G290" s="11">
        <f>IF($B290="","",SUMIFS($O$1:O289,$B$1:B289,$B290))</f>
        <v/>
      </c>
      <c r="H290" s="10">
        <f>IF($B290="","",SUMIFS($P$1:P289,$B$1:B289,$B290))</f>
        <v/>
      </c>
      <c r="I290" s="10">
        <f>IF($B290="","",IF(G290&lt;=0,0,H290/G290))</f>
        <v/>
      </c>
      <c r="J290" s="11">
        <f>IF($B290="","",G290+O290)</f>
        <v/>
      </c>
      <c r="K290" s="10">
        <f>IF($B290="","",IF(J290&lt;=0,0,(H290+P290)/J290))</f>
        <v/>
      </c>
      <c r="L290" s="10">
        <f>IF(OR($B290="",UPPER($C290)&lt;&gt;"V"),"",D290*(E290-I290))</f>
        <v/>
      </c>
      <c r="M290" s="12">
        <f>IF(A290="","",YEAR(A290)*100+MONTH(A290))</f>
        <v/>
      </c>
      <c r="N290" s="12">
        <f>IF($B290="","",IF(AND(UPPER($C290)="V",D290&gt;G290),"Venda maior que a posição",IF(AND(UPPER($C290)&lt;&gt;"C",UPPER($C290)&lt;&gt;"V"),"Use C ou V","")))</f>
        <v/>
      </c>
      <c r="O290" s="11">
        <f>IF($B290="","",IF(UPPER($C290)="C",D290,IF(UPPER($C290)="V",-D290,0)))</f>
        <v/>
      </c>
      <c r="P290" s="10">
        <f>IF($B290="","",IF(UPPER($C290)="C",D290*E290,IF(UPPER($C290)="V",-D290*I290,0)))</f>
        <v/>
      </c>
    </row>
    <row r="291">
      <c r="A291" s="6" t="n"/>
      <c r="B291" s="7" t="n"/>
      <c r="C291" s="7" t="n"/>
      <c r="D291" s="8" t="n"/>
      <c r="E291" s="9" t="n"/>
      <c r="F291" s="10">
        <f>IF(OR($B291="",D291="",E291=""),"",D291*E291)</f>
        <v/>
      </c>
      <c r="G291" s="11">
        <f>IF($B291="","",SUMIFS($O$1:O290,$B$1:B290,$B291))</f>
        <v/>
      </c>
      <c r="H291" s="10">
        <f>IF($B291="","",SUMIFS($P$1:P290,$B$1:B290,$B291))</f>
        <v/>
      </c>
      <c r="I291" s="10">
        <f>IF($B291="","",IF(G291&lt;=0,0,H291/G291))</f>
        <v/>
      </c>
      <c r="J291" s="11">
        <f>IF($B291="","",G291+O291)</f>
        <v/>
      </c>
      <c r="K291" s="10">
        <f>IF($B291="","",IF(J291&lt;=0,0,(H291+P291)/J291))</f>
        <v/>
      </c>
      <c r="L291" s="10">
        <f>IF(OR($B291="",UPPER($C291)&lt;&gt;"V"),"",D291*(E291-I291))</f>
        <v/>
      </c>
      <c r="M291" s="12">
        <f>IF(A291="","",YEAR(A291)*100+MONTH(A291))</f>
        <v/>
      </c>
      <c r="N291" s="12">
        <f>IF($B291="","",IF(AND(UPPER($C291)="V",D291&gt;G291),"Venda maior que a posição",IF(AND(UPPER($C291)&lt;&gt;"C",UPPER($C291)&lt;&gt;"V"),"Use C ou V","")))</f>
        <v/>
      </c>
      <c r="O291" s="11">
        <f>IF($B291="","",IF(UPPER($C291)="C",D291,IF(UPPER($C291)="V",-D291,0)))</f>
        <v/>
      </c>
      <c r="P291" s="10">
        <f>IF($B291="","",IF(UPPER($C291)="C",D291*E291,IF(UPPER($C291)="V",-D291*I291,0)))</f>
        <v/>
      </c>
    </row>
    <row r="292">
      <c r="A292" s="6" t="n"/>
      <c r="B292" s="7" t="n"/>
      <c r="C292" s="7" t="n"/>
      <c r="D292" s="8" t="n"/>
      <c r="E292" s="9" t="n"/>
      <c r="F292" s="10">
        <f>IF(OR($B292="",D292="",E292=""),"",D292*E292)</f>
        <v/>
      </c>
      <c r="G292" s="11">
        <f>IF($B292="","",SUMIFS($O$1:O291,$B$1:B291,$B292))</f>
        <v/>
      </c>
      <c r="H292" s="10">
        <f>IF($B292="","",SUMIFS($P$1:P291,$B$1:B291,$B292))</f>
        <v/>
      </c>
      <c r="I292" s="10">
        <f>IF($B292="","",IF(G292&lt;=0,0,H292/G292))</f>
        <v/>
      </c>
      <c r="J292" s="11">
        <f>IF($B292="","",G292+O292)</f>
        <v/>
      </c>
      <c r="K292" s="10">
        <f>IF($B292="","",IF(J292&lt;=0,0,(H292+P292)/J292))</f>
        <v/>
      </c>
      <c r="L292" s="10">
        <f>IF(OR($B292="",UPPER($C292)&lt;&gt;"V"),"",D292*(E292-I292))</f>
        <v/>
      </c>
      <c r="M292" s="12">
        <f>IF(A292="","",YEAR(A292)*100+MONTH(A292))</f>
        <v/>
      </c>
      <c r="N292" s="12">
        <f>IF($B292="","",IF(AND(UPPER($C292)="V",D292&gt;G292),"Venda maior que a posição",IF(AND(UPPER($C292)&lt;&gt;"C",UPPER($C292)&lt;&gt;"V"),"Use C ou V","")))</f>
        <v/>
      </c>
      <c r="O292" s="11">
        <f>IF($B292="","",IF(UPPER($C292)="C",D292,IF(UPPER($C292)="V",-D292,0)))</f>
        <v/>
      </c>
      <c r="P292" s="10">
        <f>IF($B292="","",IF(UPPER($C292)="C",D292*E292,IF(UPPER($C292)="V",-D292*I292,0)))</f>
        <v/>
      </c>
    </row>
    <row r="293">
      <c r="A293" s="6" t="n"/>
      <c r="B293" s="7" t="n"/>
      <c r="C293" s="7" t="n"/>
      <c r="D293" s="8" t="n"/>
      <c r="E293" s="9" t="n"/>
      <c r="F293" s="10">
        <f>IF(OR($B293="",D293="",E293=""),"",D293*E293)</f>
        <v/>
      </c>
      <c r="G293" s="11">
        <f>IF($B293="","",SUMIFS($O$1:O292,$B$1:B292,$B293))</f>
        <v/>
      </c>
      <c r="H293" s="10">
        <f>IF($B293="","",SUMIFS($P$1:P292,$B$1:B292,$B293))</f>
        <v/>
      </c>
      <c r="I293" s="10">
        <f>IF($B293="","",IF(G293&lt;=0,0,H293/G293))</f>
        <v/>
      </c>
      <c r="J293" s="11">
        <f>IF($B293="","",G293+O293)</f>
        <v/>
      </c>
      <c r="K293" s="10">
        <f>IF($B293="","",IF(J293&lt;=0,0,(H293+P293)/J293))</f>
        <v/>
      </c>
      <c r="L293" s="10">
        <f>IF(OR($B293="",UPPER($C293)&lt;&gt;"V"),"",D293*(E293-I293))</f>
        <v/>
      </c>
      <c r="M293" s="12">
        <f>IF(A293="","",YEAR(A293)*100+MONTH(A293))</f>
        <v/>
      </c>
      <c r="N293" s="12">
        <f>IF($B293="","",IF(AND(UPPER($C293)="V",D293&gt;G293),"Venda maior que a posição",IF(AND(UPPER($C293)&lt;&gt;"C",UPPER($C293)&lt;&gt;"V"),"Use C ou V","")))</f>
        <v/>
      </c>
      <c r="O293" s="11">
        <f>IF($B293="","",IF(UPPER($C293)="C",D293,IF(UPPER($C293)="V",-D293,0)))</f>
        <v/>
      </c>
      <c r="P293" s="10">
        <f>IF($B293="","",IF(UPPER($C293)="C",D293*E293,IF(UPPER($C293)="V",-D293*I293,0)))</f>
        <v/>
      </c>
    </row>
    <row r="294">
      <c r="A294" s="6" t="n"/>
      <c r="B294" s="7" t="n"/>
      <c r="C294" s="7" t="n"/>
      <c r="D294" s="8" t="n"/>
      <c r="E294" s="9" t="n"/>
      <c r="F294" s="10">
        <f>IF(OR($B294="",D294="",E294=""),"",D294*E294)</f>
        <v/>
      </c>
      <c r="G294" s="11">
        <f>IF($B294="","",SUMIFS($O$1:O293,$B$1:B293,$B294))</f>
        <v/>
      </c>
      <c r="H294" s="10">
        <f>IF($B294="","",SUMIFS($P$1:P293,$B$1:B293,$B294))</f>
        <v/>
      </c>
      <c r="I294" s="10">
        <f>IF($B294="","",IF(G294&lt;=0,0,H294/G294))</f>
        <v/>
      </c>
      <c r="J294" s="11">
        <f>IF($B294="","",G294+O294)</f>
        <v/>
      </c>
      <c r="K294" s="10">
        <f>IF($B294="","",IF(J294&lt;=0,0,(H294+P294)/J294))</f>
        <v/>
      </c>
      <c r="L294" s="10">
        <f>IF(OR($B294="",UPPER($C294)&lt;&gt;"V"),"",D294*(E294-I294))</f>
        <v/>
      </c>
      <c r="M294" s="12">
        <f>IF(A294="","",YEAR(A294)*100+MONTH(A294))</f>
        <v/>
      </c>
      <c r="N294" s="12">
        <f>IF($B294="","",IF(AND(UPPER($C294)="V",D294&gt;G294),"Venda maior que a posição",IF(AND(UPPER($C294)&lt;&gt;"C",UPPER($C294)&lt;&gt;"V"),"Use C ou V","")))</f>
        <v/>
      </c>
      <c r="O294" s="11">
        <f>IF($B294="","",IF(UPPER($C294)="C",D294,IF(UPPER($C294)="V",-D294,0)))</f>
        <v/>
      </c>
      <c r="P294" s="10">
        <f>IF($B294="","",IF(UPPER($C294)="C",D294*E294,IF(UPPER($C294)="V",-D294*I294,0)))</f>
        <v/>
      </c>
    </row>
    <row r="295">
      <c r="A295" s="6" t="n"/>
      <c r="B295" s="7" t="n"/>
      <c r="C295" s="7" t="n"/>
      <c r="D295" s="8" t="n"/>
      <c r="E295" s="9" t="n"/>
      <c r="F295" s="10">
        <f>IF(OR($B295="",D295="",E295=""),"",D295*E295)</f>
        <v/>
      </c>
      <c r="G295" s="11">
        <f>IF($B295="","",SUMIFS($O$1:O294,$B$1:B294,$B295))</f>
        <v/>
      </c>
      <c r="H295" s="10">
        <f>IF($B295="","",SUMIFS($P$1:P294,$B$1:B294,$B295))</f>
        <v/>
      </c>
      <c r="I295" s="10">
        <f>IF($B295="","",IF(G295&lt;=0,0,H295/G295))</f>
        <v/>
      </c>
      <c r="J295" s="11">
        <f>IF($B295="","",G295+O295)</f>
        <v/>
      </c>
      <c r="K295" s="10">
        <f>IF($B295="","",IF(J295&lt;=0,0,(H295+P295)/J295))</f>
        <v/>
      </c>
      <c r="L295" s="10">
        <f>IF(OR($B295="",UPPER($C295)&lt;&gt;"V"),"",D295*(E295-I295))</f>
        <v/>
      </c>
      <c r="M295" s="12">
        <f>IF(A295="","",YEAR(A295)*100+MONTH(A295))</f>
        <v/>
      </c>
      <c r="N295" s="12">
        <f>IF($B295="","",IF(AND(UPPER($C295)="V",D295&gt;G295),"Venda maior que a posição",IF(AND(UPPER($C295)&lt;&gt;"C",UPPER($C295)&lt;&gt;"V"),"Use C ou V","")))</f>
        <v/>
      </c>
      <c r="O295" s="11">
        <f>IF($B295="","",IF(UPPER($C295)="C",D295,IF(UPPER($C295)="V",-D295,0)))</f>
        <v/>
      </c>
      <c r="P295" s="10">
        <f>IF($B295="","",IF(UPPER($C295)="C",D295*E295,IF(UPPER($C295)="V",-D295*I295,0)))</f>
        <v/>
      </c>
    </row>
    <row r="296">
      <c r="A296" s="6" t="n"/>
      <c r="B296" s="7" t="n"/>
      <c r="C296" s="7" t="n"/>
      <c r="D296" s="8" t="n"/>
      <c r="E296" s="9" t="n"/>
      <c r="F296" s="10">
        <f>IF(OR($B296="",D296="",E296=""),"",D296*E296)</f>
        <v/>
      </c>
      <c r="G296" s="11">
        <f>IF($B296="","",SUMIFS($O$1:O295,$B$1:B295,$B296))</f>
        <v/>
      </c>
      <c r="H296" s="10">
        <f>IF($B296="","",SUMIFS($P$1:P295,$B$1:B295,$B296))</f>
        <v/>
      </c>
      <c r="I296" s="10">
        <f>IF($B296="","",IF(G296&lt;=0,0,H296/G296))</f>
        <v/>
      </c>
      <c r="J296" s="11">
        <f>IF($B296="","",G296+O296)</f>
        <v/>
      </c>
      <c r="K296" s="10">
        <f>IF($B296="","",IF(J296&lt;=0,0,(H296+P296)/J296))</f>
        <v/>
      </c>
      <c r="L296" s="10">
        <f>IF(OR($B296="",UPPER($C296)&lt;&gt;"V"),"",D296*(E296-I296))</f>
        <v/>
      </c>
      <c r="M296" s="12">
        <f>IF(A296="","",YEAR(A296)*100+MONTH(A296))</f>
        <v/>
      </c>
      <c r="N296" s="12">
        <f>IF($B296="","",IF(AND(UPPER($C296)="V",D296&gt;G296),"Venda maior que a posição",IF(AND(UPPER($C296)&lt;&gt;"C",UPPER($C296)&lt;&gt;"V"),"Use C ou V","")))</f>
        <v/>
      </c>
      <c r="O296" s="11">
        <f>IF($B296="","",IF(UPPER($C296)="C",D296,IF(UPPER($C296)="V",-D296,0)))</f>
        <v/>
      </c>
      <c r="P296" s="10">
        <f>IF($B296="","",IF(UPPER($C296)="C",D296*E296,IF(UPPER($C296)="V",-D296*I296,0)))</f>
        <v/>
      </c>
    </row>
    <row r="297">
      <c r="A297" s="6" t="n"/>
      <c r="B297" s="7" t="n"/>
      <c r="C297" s="7" t="n"/>
      <c r="D297" s="8" t="n"/>
      <c r="E297" s="9" t="n"/>
      <c r="F297" s="10">
        <f>IF(OR($B297="",D297="",E297=""),"",D297*E297)</f>
        <v/>
      </c>
      <c r="G297" s="11">
        <f>IF($B297="","",SUMIFS($O$1:O296,$B$1:B296,$B297))</f>
        <v/>
      </c>
      <c r="H297" s="10">
        <f>IF($B297="","",SUMIFS($P$1:P296,$B$1:B296,$B297))</f>
        <v/>
      </c>
      <c r="I297" s="10">
        <f>IF($B297="","",IF(G297&lt;=0,0,H297/G297))</f>
        <v/>
      </c>
      <c r="J297" s="11">
        <f>IF($B297="","",G297+O297)</f>
        <v/>
      </c>
      <c r="K297" s="10">
        <f>IF($B297="","",IF(J297&lt;=0,0,(H297+P297)/J297))</f>
        <v/>
      </c>
      <c r="L297" s="10">
        <f>IF(OR($B297="",UPPER($C297)&lt;&gt;"V"),"",D297*(E297-I297))</f>
        <v/>
      </c>
      <c r="M297" s="12">
        <f>IF(A297="","",YEAR(A297)*100+MONTH(A297))</f>
        <v/>
      </c>
      <c r="N297" s="12">
        <f>IF($B297="","",IF(AND(UPPER($C297)="V",D297&gt;G297),"Venda maior que a posição",IF(AND(UPPER($C297)&lt;&gt;"C",UPPER($C297)&lt;&gt;"V"),"Use C ou V","")))</f>
        <v/>
      </c>
      <c r="O297" s="11">
        <f>IF($B297="","",IF(UPPER($C297)="C",D297,IF(UPPER($C297)="V",-D297,0)))</f>
        <v/>
      </c>
      <c r="P297" s="10">
        <f>IF($B297="","",IF(UPPER($C297)="C",D297*E297,IF(UPPER($C297)="V",-D297*I297,0)))</f>
        <v/>
      </c>
    </row>
    <row r="298">
      <c r="A298" s="6" t="n"/>
      <c r="B298" s="7" t="n"/>
      <c r="C298" s="7" t="n"/>
      <c r="D298" s="8" t="n"/>
      <c r="E298" s="9" t="n"/>
      <c r="F298" s="10">
        <f>IF(OR($B298="",D298="",E298=""),"",D298*E298)</f>
        <v/>
      </c>
      <c r="G298" s="11">
        <f>IF($B298="","",SUMIFS($O$1:O297,$B$1:B297,$B298))</f>
        <v/>
      </c>
      <c r="H298" s="10">
        <f>IF($B298="","",SUMIFS($P$1:P297,$B$1:B297,$B298))</f>
        <v/>
      </c>
      <c r="I298" s="10">
        <f>IF($B298="","",IF(G298&lt;=0,0,H298/G298))</f>
        <v/>
      </c>
      <c r="J298" s="11">
        <f>IF($B298="","",G298+O298)</f>
        <v/>
      </c>
      <c r="K298" s="10">
        <f>IF($B298="","",IF(J298&lt;=0,0,(H298+P298)/J298))</f>
        <v/>
      </c>
      <c r="L298" s="10">
        <f>IF(OR($B298="",UPPER($C298)&lt;&gt;"V"),"",D298*(E298-I298))</f>
        <v/>
      </c>
      <c r="M298" s="12">
        <f>IF(A298="","",YEAR(A298)*100+MONTH(A298))</f>
        <v/>
      </c>
      <c r="N298" s="12">
        <f>IF($B298="","",IF(AND(UPPER($C298)="V",D298&gt;G298),"Venda maior que a posição",IF(AND(UPPER($C298)&lt;&gt;"C",UPPER($C298)&lt;&gt;"V"),"Use C ou V","")))</f>
        <v/>
      </c>
      <c r="O298" s="11">
        <f>IF($B298="","",IF(UPPER($C298)="C",D298,IF(UPPER($C298)="V",-D298,0)))</f>
        <v/>
      </c>
      <c r="P298" s="10">
        <f>IF($B298="","",IF(UPPER($C298)="C",D298*E298,IF(UPPER($C298)="V",-D298*I298,0)))</f>
        <v/>
      </c>
    </row>
    <row r="299">
      <c r="A299" s="6" t="n"/>
      <c r="B299" s="7" t="n"/>
      <c r="C299" s="7" t="n"/>
      <c r="D299" s="8" t="n"/>
      <c r="E299" s="9" t="n"/>
      <c r="F299" s="10">
        <f>IF(OR($B299="",D299="",E299=""),"",D299*E299)</f>
        <v/>
      </c>
      <c r="G299" s="11">
        <f>IF($B299="","",SUMIFS($O$1:O298,$B$1:B298,$B299))</f>
        <v/>
      </c>
      <c r="H299" s="10">
        <f>IF($B299="","",SUMIFS($P$1:P298,$B$1:B298,$B299))</f>
        <v/>
      </c>
      <c r="I299" s="10">
        <f>IF($B299="","",IF(G299&lt;=0,0,H299/G299))</f>
        <v/>
      </c>
      <c r="J299" s="11">
        <f>IF($B299="","",G299+O299)</f>
        <v/>
      </c>
      <c r="K299" s="10">
        <f>IF($B299="","",IF(J299&lt;=0,0,(H299+P299)/J299))</f>
        <v/>
      </c>
      <c r="L299" s="10">
        <f>IF(OR($B299="",UPPER($C299)&lt;&gt;"V"),"",D299*(E299-I299))</f>
        <v/>
      </c>
      <c r="M299" s="12">
        <f>IF(A299="","",YEAR(A299)*100+MONTH(A299))</f>
        <v/>
      </c>
      <c r="N299" s="12">
        <f>IF($B299="","",IF(AND(UPPER($C299)="V",D299&gt;G299),"Venda maior que a posição",IF(AND(UPPER($C299)&lt;&gt;"C",UPPER($C299)&lt;&gt;"V"),"Use C ou V","")))</f>
        <v/>
      </c>
      <c r="O299" s="11">
        <f>IF($B299="","",IF(UPPER($C299)="C",D299,IF(UPPER($C299)="V",-D299,0)))</f>
        <v/>
      </c>
      <c r="P299" s="10">
        <f>IF($B299="","",IF(UPPER($C299)="C",D299*E299,IF(UPPER($C299)="V",-D299*I299,0)))</f>
        <v/>
      </c>
    </row>
    <row r="300">
      <c r="A300" s="6" t="n"/>
      <c r="B300" s="7" t="n"/>
      <c r="C300" s="7" t="n"/>
      <c r="D300" s="8" t="n"/>
      <c r="E300" s="9" t="n"/>
      <c r="F300" s="10">
        <f>IF(OR($B300="",D300="",E300=""),"",D300*E300)</f>
        <v/>
      </c>
      <c r="G300" s="11">
        <f>IF($B300="","",SUMIFS($O$1:O299,$B$1:B299,$B300))</f>
        <v/>
      </c>
      <c r="H300" s="10">
        <f>IF($B300="","",SUMIFS($P$1:P299,$B$1:B299,$B300))</f>
        <v/>
      </c>
      <c r="I300" s="10">
        <f>IF($B300="","",IF(G300&lt;=0,0,H300/G300))</f>
        <v/>
      </c>
      <c r="J300" s="11">
        <f>IF($B300="","",G300+O300)</f>
        <v/>
      </c>
      <c r="K300" s="10">
        <f>IF($B300="","",IF(J300&lt;=0,0,(H300+P300)/J300))</f>
        <v/>
      </c>
      <c r="L300" s="10">
        <f>IF(OR($B300="",UPPER($C300)&lt;&gt;"V"),"",D300*(E300-I300))</f>
        <v/>
      </c>
      <c r="M300" s="12">
        <f>IF(A300="","",YEAR(A300)*100+MONTH(A300))</f>
        <v/>
      </c>
      <c r="N300" s="12">
        <f>IF($B300="","",IF(AND(UPPER($C300)="V",D300&gt;G300),"Venda maior que a posição",IF(AND(UPPER($C300)&lt;&gt;"C",UPPER($C300)&lt;&gt;"V"),"Use C ou V","")))</f>
        <v/>
      </c>
      <c r="O300" s="11">
        <f>IF($B300="","",IF(UPPER($C300)="C",D300,IF(UPPER($C300)="V",-D300,0)))</f>
        <v/>
      </c>
      <c r="P300" s="10">
        <f>IF($B300="","",IF(UPPER($C300)="C",D300*E300,IF(UPPER($C300)="V",-D300*I300,0)))</f>
        <v/>
      </c>
    </row>
    <row r="301">
      <c r="A301" s="6" t="n"/>
      <c r="B301" s="7" t="n"/>
      <c r="C301" s="7" t="n"/>
      <c r="D301" s="8" t="n"/>
      <c r="E301" s="9" t="n"/>
      <c r="F301" s="10">
        <f>IF(OR($B301="",D301="",E301=""),"",D301*E301)</f>
        <v/>
      </c>
      <c r="G301" s="11">
        <f>IF($B301="","",SUMIFS($O$1:O300,$B$1:B300,$B301))</f>
        <v/>
      </c>
      <c r="H301" s="10">
        <f>IF($B301="","",SUMIFS($P$1:P300,$B$1:B300,$B301))</f>
        <v/>
      </c>
      <c r="I301" s="10">
        <f>IF($B301="","",IF(G301&lt;=0,0,H301/G301))</f>
        <v/>
      </c>
      <c r="J301" s="11">
        <f>IF($B301="","",G301+O301)</f>
        <v/>
      </c>
      <c r="K301" s="10">
        <f>IF($B301="","",IF(J301&lt;=0,0,(H301+P301)/J301))</f>
        <v/>
      </c>
      <c r="L301" s="10">
        <f>IF(OR($B301="",UPPER($C301)&lt;&gt;"V"),"",D301*(E301-I301))</f>
        <v/>
      </c>
      <c r="M301" s="12">
        <f>IF(A301="","",YEAR(A301)*100+MONTH(A301))</f>
        <v/>
      </c>
      <c r="N301" s="12">
        <f>IF($B301="","",IF(AND(UPPER($C301)="V",D301&gt;G301),"Venda maior que a posição",IF(AND(UPPER($C301)&lt;&gt;"C",UPPER($C301)&lt;&gt;"V"),"Use C ou V","")))</f>
        <v/>
      </c>
      <c r="O301" s="11">
        <f>IF($B301="","",IF(UPPER($C301)="C",D301,IF(UPPER($C301)="V",-D301,0)))</f>
        <v/>
      </c>
      <c r="P301" s="10">
        <f>IF($B301="","",IF(UPPER($C301)="C",D301*E301,IF(UPPER($C301)="V",-D301*I301,0)))</f>
        <v/>
      </c>
    </row>
    <row r="302">
      <c r="A302" s="6" t="n"/>
      <c r="B302" s="7" t="n"/>
      <c r="C302" s="7" t="n"/>
      <c r="D302" s="8" t="n"/>
      <c r="E302" s="9" t="n"/>
      <c r="F302" s="10">
        <f>IF(OR($B302="",D302="",E302=""),"",D302*E302)</f>
        <v/>
      </c>
      <c r="G302" s="11">
        <f>IF($B302="","",SUMIFS($O$1:O301,$B$1:B301,$B302))</f>
        <v/>
      </c>
      <c r="H302" s="10">
        <f>IF($B302="","",SUMIFS($P$1:P301,$B$1:B301,$B302))</f>
        <v/>
      </c>
      <c r="I302" s="10">
        <f>IF($B302="","",IF(G302&lt;=0,0,H302/G302))</f>
        <v/>
      </c>
      <c r="J302" s="11">
        <f>IF($B302="","",G302+O302)</f>
        <v/>
      </c>
      <c r="K302" s="10">
        <f>IF($B302="","",IF(J302&lt;=0,0,(H302+P302)/J302))</f>
        <v/>
      </c>
      <c r="L302" s="10">
        <f>IF(OR($B302="",UPPER($C302)&lt;&gt;"V"),"",D302*(E302-I302))</f>
        <v/>
      </c>
      <c r="M302" s="12">
        <f>IF(A302="","",YEAR(A302)*100+MONTH(A302))</f>
        <v/>
      </c>
      <c r="N302" s="12">
        <f>IF($B302="","",IF(AND(UPPER($C302)="V",D302&gt;G302),"Venda maior que a posição",IF(AND(UPPER($C302)&lt;&gt;"C",UPPER($C302)&lt;&gt;"V"),"Use C ou V","")))</f>
        <v/>
      </c>
      <c r="O302" s="11">
        <f>IF($B302="","",IF(UPPER($C302)="C",D302,IF(UPPER($C302)="V",-D302,0)))</f>
        <v/>
      </c>
      <c r="P302" s="10">
        <f>IF($B302="","",IF(UPPER($C302)="C",D302*E302,IF(UPPER($C302)="V",-D302*I302,0)))</f>
        <v/>
      </c>
    </row>
    <row r="303">
      <c r="A303" s="6" t="n"/>
      <c r="B303" s="7" t="n"/>
      <c r="C303" s="7" t="n"/>
      <c r="D303" s="8" t="n"/>
      <c r="E303" s="9" t="n"/>
      <c r="F303" s="10">
        <f>IF(OR($B303="",D303="",E303=""),"",D303*E303)</f>
        <v/>
      </c>
      <c r="G303" s="11">
        <f>IF($B303="","",SUMIFS($O$1:O302,$B$1:B302,$B303))</f>
        <v/>
      </c>
      <c r="H303" s="10">
        <f>IF($B303="","",SUMIFS($P$1:P302,$B$1:B302,$B303))</f>
        <v/>
      </c>
      <c r="I303" s="10">
        <f>IF($B303="","",IF(G303&lt;=0,0,H303/G303))</f>
        <v/>
      </c>
      <c r="J303" s="11">
        <f>IF($B303="","",G303+O303)</f>
        <v/>
      </c>
      <c r="K303" s="10">
        <f>IF($B303="","",IF(J303&lt;=0,0,(H303+P303)/J303))</f>
        <v/>
      </c>
      <c r="L303" s="10">
        <f>IF(OR($B303="",UPPER($C303)&lt;&gt;"V"),"",D303*(E303-I303))</f>
        <v/>
      </c>
      <c r="M303" s="12">
        <f>IF(A303="","",YEAR(A303)*100+MONTH(A303))</f>
        <v/>
      </c>
      <c r="N303" s="12">
        <f>IF($B303="","",IF(AND(UPPER($C303)="V",D303&gt;G303),"Venda maior que a posição",IF(AND(UPPER($C303)&lt;&gt;"C",UPPER($C303)&lt;&gt;"V"),"Use C ou V","")))</f>
        <v/>
      </c>
      <c r="O303" s="11">
        <f>IF($B303="","",IF(UPPER($C303)="C",D303,IF(UPPER($C303)="V",-D303,0)))</f>
        <v/>
      </c>
      <c r="P303" s="10">
        <f>IF($B303="","",IF(UPPER($C303)="C",D303*E303,IF(UPPER($C303)="V",-D303*I303,0)))</f>
        <v/>
      </c>
    </row>
    <row r="304">
      <c r="A304" s="6" t="n"/>
      <c r="B304" s="7" t="n"/>
      <c r="C304" s="7" t="n"/>
      <c r="D304" s="8" t="n"/>
      <c r="E304" s="9" t="n"/>
      <c r="F304" s="10">
        <f>IF(OR($B304="",D304="",E304=""),"",D304*E304)</f>
        <v/>
      </c>
      <c r="G304" s="11">
        <f>IF($B304="","",SUMIFS($O$1:O303,$B$1:B303,$B304))</f>
        <v/>
      </c>
      <c r="H304" s="10">
        <f>IF($B304="","",SUMIFS($P$1:P303,$B$1:B303,$B304))</f>
        <v/>
      </c>
      <c r="I304" s="10">
        <f>IF($B304="","",IF(G304&lt;=0,0,H304/G304))</f>
        <v/>
      </c>
      <c r="J304" s="11">
        <f>IF($B304="","",G304+O304)</f>
        <v/>
      </c>
      <c r="K304" s="10">
        <f>IF($B304="","",IF(J304&lt;=0,0,(H304+P304)/J304))</f>
        <v/>
      </c>
      <c r="L304" s="10">
        <f>IF(OR($B304="",UPPER($C304)&lt;&gt;"V"),"",D304*(E304-I304))</f>
        <v/>
      </c>
      <c r="M304" s="12">
        <f>IF(A304="","",YEAR(A304)*100+MONTH(A304))</f>
        <v/>
      </c>
      <c r="N304" s="12">
        <f>IF($B304="","",IF(AND(UPPER($C304)="V",D304&gt;G304),"Venda maior que a posição",IF(AND(UPPER($C304)&lt;&gt;"C",UPPER($C304)&lt;&gt;"V"),"Use C ou V","")))</f>
        <v/>
      </c>
      <c r="O304" s="11">
        <f>IF($B304="","",IF(UPPER($C304)="C",D304,IF(UPPER($C304)="V",-D304,0)))</f>
        <v/>
      </c>
      <c r="P304" s="10">
        <f>IF($B304="","",IF(UPPER($C304)="C",D304*E304,IF(UPPER($C304)="V",-D304*I304,0)))</f>
        <v/>
      </c>
    </row>
    <row r="305">
      <c r="A305" s="6" t="n"/>
      <c r="B305" s="7" t="n"/>
      <c r="C305" s="7" t="n"/>
      <c r="D305" s="8" t="n"/>
      <c r="E305" s="9" t="n"/>
      <c r="F305" s="10">
        <f>IF(OR($B305="",D305="",E305=""),"",D305*E305)</f>
        <v/>
      </c>
      <c r="G305" s="11">
        <f>IF($B305="","",SUMIFS($O$1:O304,$B$1:B304,$B305))</f>
        <v/>
      </c>
      <c r="H305" s="10">
        <f>IF($B305="","",SUMIFS($P$1:P304,$B$1:B304,$B305))</f>
        <v/>
      </c>
      <c r="I305" s="10">
        <f>IF($B305="","",IF(G305&lt;=0,0,H305/G305))</f>
        <v/>
      </c>
      <c r="J305" s="11">
        <f>IF($B305="","",G305+O305)</f>
        <v/>
      </c>
      <c r="K305" s="10">
        <f>IF($B305="","",IF(J305&lt;=0,0,(H305+P305)/J305))</f>
        <v/>
      </c>
      <c r="L305" s="10">
        <f>IF(OR($B305="",UPPER($C305)&lt;&gt;"V"),"",D305*(E305-I305))</f>
        <v/>
      </c>
      <c r="M305" s="12">
        <f>IF(A305="","",YEAR(A305)*100+MONTH(A305))</f>
        <v/>
      </c>
      <c r="N305" s="12">
        <f>IF($B305="","",IF(AND(UPPER($C305)="V",D305&gt;G305),"Venda maior que a posição",IF(AND(UPPER($C305)&lt;&gt;"C",UPPER($C305)&lt;&gt;"V"),"Use C ou V","")))</f>
        <v/>
      </c>
      <c r="O305" s="11">
        <f>IF($B305="","",IF(UPPER($C305)="C",D305,IF(UPPER($C305)="V",-D305,0)))</f>
        <v/>
      </c>
      <c r="P305" s="10">
        <f>IF($B305="","",IF(UPPER($C305)="C",D305*E305,IF(UPPER($C305)="V",-D305*I305,0)))</f>
        <v/>
      </c>
    </row>
    <row r="306">
      <c r="A306" s="6" t="n"/>
      <c r="B306" s="7" t="n"/>
      <c r="C306" s="7" t="n"/>
      <c r="D306" s="8" t="n"/>
      <c r="E306" s="9" t="n"/>
      <c r="F306" s="10">
        <f>IF(OR($B306="",D306="",E306=""),"",D306*E306)</f>
        <v/>
      </c>
      <c r="G306" s="11">
        <f>IF($B306="","",SUMIFS($O$1:O305,$B$1:B305,$B306))</f>
        <v/>
      </c>
      <c r="H306" s="10">
        <f>IF($B306="","",SUMIFS($P$1:P305,$B$1:B305,$B306))</f>
        <v/>
      </c>
      <c r="I306" s="10">
        <f>IF($B306="","",IF(G306&lt;=0,0,H306/G306))</f>
        <v/>
      </c>
      <c r="J306" s="11">
        <f>IF($B306="","",G306+O306)</f>
        <v/>
      </c>
      <c r="K306" s="10">
        <f>IF($B306="","",IF(J306&lt;=0,0,(H306+P306)/J306))</f>
        <v/>
      </c>
      <c r="L306" s="10">
        <f>IF(OR($B306="",UPPER($C306)&lt;&gt;"V"),"",D306*(E306-I306))</f>
        <v/>
      </c>
      <c r="M306" s="12">
        <f>IF(A306="","",YEAR(A306)*100+MONTH(A306))</f>
        <v/>
      </c>
      <c r="N306" s="12">
        <f>IF($B306="","",IF(AND(UPPER($C306)="V",D306&gt;G306),"Venda maior que a posição",IF(AND(UPPER($C306)&lt;&gt;"C",UPPER($C306)&lt;&gt;"V"),"Use C ou V","")))</f>
        <v/>
      </c>
      <c r="O306" s="11">
        <f>IF($B306="","",IF(UPPER($C306)="C",D306,IF(UPPER($C306)="V",-D306,0)))</f>
        <v/>
      </c>
      <c r="P306" s="10">
        <f>IF($B306="","",IF(UPPER($C306)="C",D306*E306,IF(UPPER($C306)="V",-D306*I306,0)))</f>
        <v/>
      </c>
    </row>
    <row r="307">
      <c r="A307" s="6" t="n"/>
      <c r="B307" s="7" t="n"/>
      <c r="C307" s="7" t="n"/>
      <c r="D307" s="8" t="n"/>
      <c r="E307" s="9" t="n"/>
      <c r="F307" s="10">
        <f>IF(OR($B307="",D307="",E307=""),"",D307*E307)</f>
        <v/>
      </c>
      <c r="G307" s="11">
        <f>IF($B307="","",SUMIFS($O$1:O306,$B$1:B306,$B307))</f>
        <v/>
      </c>
      <c r="H307" s="10">
        <f>IF($B307="","",SUMIFS($P$1:P306,$B$1:B306,$B307))</f>
        <v/>
      </c>
      <c r="I307" s="10">
        <f>IF($B307="","",IF(G307&lt;=0,0,H307/G307))</f>
        <v/>
      </c>
      <c r="J307" s="11">
        <f>IF($B307="","",G307+O307)</f>
        <v/>
      </c>
      <c r="K307" s="10">
        <f>IF($B307="","",IF(J307&lt;=0,0,(H307+P307)/J307))</f>
        <v/>
      </c>
      <c r="L307" s="10">
        <f>IF(OR($B307="",UPPER($C307)&lt;&gt;"V"),"",D307*(E307-I307))</f>
        <v/>
      </c>
      <c r="M307" s="12">
        <f>IF(A307="","",YEAR(A307)*100+MONTH(A307))</f>
        <v/>
      </c>
      <c r="N307" s="12">
        <f>IF($B307="","",IF(AND(UPPER($C307)="V",D307&gt;G307),"Venda maior que a posição",IF(AND(UPPER($C307)&lt;&gt;"C",UPPER($C307)&lt;&gt;"V"),"Use C ou V","")))</f>
        <v/>
      </c>
      <c r="O307" s="11">
        <f>IF($B307="","",IF(UPPER($C307)="C",D307,IF(UPPER($C307)="V",-D307,0)))</f>
        <v/>
      </c>
      <c r="P307" s="10">
        <f>IF($B307="","",IF(UPPER($C307)="C",D307*E307,IF(UPPER($C307)="V",-D307*I307,0)))</f>
        <v/>
      </c>
    </row>
    <row r="308">
      <c r="A308" s="6" t="n"/>
      <c r="B308" s="7" t="n"/>
      <c r="C308" s="7" t="n"/>
      <c r="D308" s="8" t="n"/>
      <c r="E308" s="9" t="n"/>
      <c r="F308" s="10">
        <f>IF(OR($B308="",D308="",E308=""),"",D308*E308)</f>
        <v/>
      </c>
      <c r="G308" s="11">
        <f>IF($B308="","",SUMIFS($O$1:O307,$B$1:B307,$B308))</f>
        <v/>
      </c>
      <c r="H308" s="10">
        <f>IF($B308="","",SUMIFS($P$1:P307,$B$1:B307,$B308))</f>
        <v/>
      </c>
      <c r="I308" s="10">
        <f>IF($B308="","",IF(G308&lt;=0,0,H308/G308))</f>
        <v/>
      </c>
      <c r="J308" s="11">
        <f>IF($B308="","",G308+O308)</f>
        <v/>
      </c>
      <c r="K308" s="10">
        <f>IF($B308="","",IF(J308&lt;=0,0,(H308+P308)/J308))</f>
        <v/>
      </c>
      <c r="L308" s="10">
        <f>IF(OR($B308="",UPPER($C308)&lt;&gt;"V"),"",D308*(E308-I308))</f>
        <v/>
      </c>
      <c r="M308" s="12">
        <f>IF(A308="","",YEAR(A308)*100+MONTH(A308))</f>
        <v/>
      </c>
      <c r="N308" s="12">
        <f>IF($B308="","",IF(AND(UPPER($C308)="V",D308&gt;G308),"Venda maior que a posição",IF(AND(UPPER($C308)&lt;&gt;"C",UPPER($C308)&lt;&gt;"V"),"Use C ou V","")))</f>
        <v/>
      </c>
      <c r="O308" s="11">
        <f>IF($B308="","",IF(UPPER($C308)="C",D308,IF(UPPER($C308)="V",-D308,0)))</f>
        <v/>
      </c>
      <c r="P308" s="10">
        <f>IF($B308="","",IF(UPPER($C308)="C",D308*E308,IF(UPPER($C308)="V",-D308*I308,0)))</f>
        <v/>
      </c>
    </row>
    <row r="309">
      <c r="A309" s="6" t="n"/>
      <c r="B309" s="7" t="n"/>
      <c r="C309" s="7" t="n"/>
      <c r="D309" s="8" t="n"/>
      <c r="E309" s="9" t="n"/>
      <c r="F309" s="10">
        <f>IF(OR($B309="",D309="",E309=""),"",D309*E309)</f>
        <v/>
      </c>
      <c r="G309" s="11">
        <f>IF($B309="","",SUMIFS($O$1:O308,$B$1:B308,$B309))</f>
        <v/>
      </c>
      <c r="H309" s="10">
        <f>IF($B309="","",SUMIFS($P$1:P308,$B$1:B308,$B309))</f>
        <v/>
      </c>
      <c r="I309" s="10">
        <f>IF($B309="","",IF(G309&lt;=0,0,H309/G309))</f>
        <v/>
      </c>
      <c r="J309" s="11">
        <f>IF($B309="","",G309+O309)</f>
        <v/>
      </c>
      <c r="K309" s="10">
        <f>IF($B309="","",IF(J309&lt;=0,0,(H309+P309)/J309))</f>
        <v/>
      </c>
      <c r="L309" s="10">
        <f>IF(OR($B309="",UPPER($C309)&lt;&gt;"V"),"",D309*(E309-I309))</f>
        <v/>
      </c>
      <c r="M309" s="12">
        <f>IF(A309="","",YEAR(A309)*100+MONTH(A309))</f>
        <v/>
      </c>
      <c r="N309" s="12">
        <f>IF($B309="","",IF(AND(UPPER($C309)="V",D309&gt;G309),"Venda maior que a posição",IF(AND(UPPER($C309)&lt;&gt;"C",UPPER($C309)&lt;&gt;"V"),"Use C ou V","")))</f>
        <v/>
      </c>
      <c r="O309" s="11">
        <f>IF($B309="","",IF(UPPER($C309)="C",D309,IF(UPPER($C309)="V",-D309,0)))</f>
        <v/>
      </c>
      <c r="P309" s="10">
        <f>IF($B309="","",IF(UPPER($C309)="C",D309*E309,IF(UPPER($C309)="V",-D309*I309,0)))</f>
        <v/>
      </c>
    </row>
    <row r="310">
      <c r="A310" s="6" t="n"/>
      <c r="B310" s="7" t="n"/>
      <c r="C310" s="7" t="n"/>
      <c r="D310" s="8" t="n"/>
      <c r="E310" s="9" t="n"/>
      <c r="F310" s="10">
        <f>IF(OR($B310="",D310="",E310=""),"",D310*E310)</f>
        <v/>
      </c>
      <c r="G310" s="11">
        <f>IF($B310="","",SUMIFS($O$1:O309,$B$1:B309,$B310))</f>
        <v/>
      </c>
      <c r="H310" s="10">
        <f>IF($B310="","",SUMIFS($P$1:P309,$B$1:B309,$B310))</f>
        <v/>
      </c>
      <c r="I310" s="10">
        <f>IF($B310="","",IF(G310&lt;=0,0,H310/G310))</f>
        <v/>
      </c>
      <c r="J310" s="11">
        <f>IF($B310="","",G310+O310)</f>
        <v/>
      </c>
      <c r="K310" s="10">
        <f>IF($B310="","",IF(J310&lt;=0,0,(H310+P310)/J310))</f>
        <v/>
      </c>
      <c r="L310" s="10">
        <f>IF(OR($B310="",UPPER($C310)&lt;&gt;"V"),"",D310*(E310-I310))</f>
        <v/>
      </c>
      <c r="M310" s="12">
        <f>IF(A310="","",YEAR(A310)*100+MONTH(A310))</f>
        <v/>
      </c>
      <c r="N310" s="12">
        <f>IF($B310="","",IF(AND(UPPER($C310)="V",D310&gt;G310),"Venda maior que a posição",IF(AND(UPPER($C310)&lt;&gt;"C",UPPER($C310)&lt;&gt;"V"),"Use C ou V","")))</f>
        <v/>
      </c>
      <c r="O310" s="11">
        <f>IF($B310="","",IF(UPPER($C310)="C",D310,IF(UPPER($C310)="V",-D310,0)))</f>
        <v/>
      </c>
      <c r="P310" s="10">
        <f>IF($B310="","",IF(UPPER($C310)="C",D310*E310,IF(UPPER($C310)="V",-D310*I310,0)))</f>
        <v/>
      </c>
    </row>
    <row r="311">
      <c r="A311" s="6" t="n"/>
      <c r="B311" s="7" t="n"/>
      <c r="C311" s="7" t="n"/>
      <c r="D311" s="8" t="n"/>
      <c r="E311" s="9" t="n"/>
      <c r="F311" s="10">
        <f>IF(OR($B311="",D311="",E311=""),"",D311*E311)</f>
        <v/>
      </c>
      <c r="G311" s="11">
        <f>IF($B311="","",SUMIFS($O$1:O310,$B$1:B310,$B311))</f>
        <v/>
      </c>
      <c r="H311" s="10">
        <f>IF($B311="","",SUMIFS($P$1:P310,$B$1:B310,$B311))</f>
        <v/>
      </c>
      <c r="I311" s="10">
        <f>IF($B311="","",IF(G311&lt;=0,0,H311/G311))</f>
        <v/>
      </c>
      <c r="J311" s="11">
        <f>IF($B311="","",G311+O311)</f>
        <v/>
      </c>
      <c r="K311" s="10">
        <f>IF($B311="","",IF(J311&lt;=0,0,(H311+P311)/J311))</f>
        <v/>
      </c>
      <c r="L311" s="10">
        <f>IF(OR($B311="",UPPER($C311)&lt;&gt;"V"),"",D311*(E311-I311))</f>
        <v/>
      </c>
      <c r="M311" s="12">
        <f>IF(A311="","",YEAR(A311)*100+MONTH(A311))</f>
        <v/>
      </c>
      <c r="N311" s="12">
        <f>IF($B311="","",IF(AND(UPPER($C311)="V",D311&gt;G311),"Venda maior que a posição",IF(AND(UPPER($C311)&lt;&gt;"C",UPPER($C311)&lt;&gt;"V"),"Use C ou V","")))</f>
        <v/>
      </c>
      <c r="O311" s="11">
        <f>IF($B311="","",IF(UPPER($C311)="C",D311,IF(UPPER($C311)="V",-D311,0)))</f>
        <v/>
      </c>
      <c r="P311" s="10">
        <f>IF($B311="","",IF(UPPER($C311)="C",D311*E311,IF(UPPER($C311)="V",-D311*I311,0)))</f>
        <v/>
      </c>
    </row>
    <row r="312">
      <c r="A312" s="6" t="n"/>
      <c r="B312" s="7" t="n"/>
      <c r="C312" s="7" t="n"/>
      <c r="D312" s="8" t="n"/>
      <c r="E312" s="9" t="n"/>
      <c r="F312" s="10">
        <f>IF(OR($B312="",D312="",E312=""),"",D312*E312)</f>
        <v/>
      </c>
      <c r="G312" s="11">
        <f>IF($B312="","",SUMIFS($O$1:O311,$B$1:B311,$B312))</f>
        <v/>
      </c>
      <c r="H312" s="10">
        <f>IF($B312="","",SUMIFS($P$1:P311,$B$1:B311,$B312))</f>
        <v/>
      </c>
      <c r="I312" s="10">
        <f>IF($B312="","",IF(G312&lt;=0,0,H312/G312))</f>
        <v/>
      </c>
      <c r="J312" s="11">
        <f>IF($B312="","",G312+O312)</f>
        <v/>
      </c>
      <c r="K312" s="10">
        <f>IF($B312="","",IF(J312&lt;=0,0,(H312+P312)/J312))</f>
        <v/>
      </c>
      <c r="L312" s="10">
        <f>IF(OR($B312="",UPPER($C312)&lt;&gt;"V"),"",D312*(E312-I312))</f>
        <v/>
      </c>
      <c r="M312" s="12">
        <f>IF(A312="","",YEAR(A312)*100+MONTH(A312))</f>
        <v/>
      </c>
      <c r="N312" s="12">
        <f>IF($B312="","",IF(AND(UPPER($C312)="V",D312&gt;G312),"Venda maior que a posição",IF(AND(UPPER($C312)&lt;&gt;"C",UPPER($C312)&lt;&gt;"V"),"Use C ou V","")))</f>
        <v/>
      </c>
      <c r="O312" s="11">
        <f>IF($B312="","",IF(UPPER($C312)="C",D312,IF(UPPER($C312)="V",-D312,0)))</f>
        <v/>
      </c>
      <c r="P312" s="10">
        <f>IF($B312="","",IF(UPPER($C312)="C",D312*E312,IF(UPPER($C312)="V",-D312*I312,0)))</f>
        <v/>
      </c>
    </row>
    <row r="313">
      <c r="A313" s="6" t="n"/>
      <c r="B313" s="7" t="n"/>
      <c r="C313" s="7" t="n"/>
      <c r="D313" s="8" t="n"/>
      <c r="E313" s="9" t="n"/>
      <c r="F313" s="10">
        <f>IF(OR($B313="",D313="",E313=""),"",D313*E313)</f>
        <v/>
      </c>
      <c r="G313" s="11">
        <f>IF($B313="","",SUMIFS($O$1:O312,$B$1:B312,$B313))</f>
        <v/>
      </c>
      <c r="H313" s="10">
        <f>IF($B313="","",SUMIFS($P$1:P312,$B$1:B312,$B313))</f>
        <v/>
      </c>
      <c r="I313" s="10">
        <f>IF($B313="","",IF(G313&lt;=0,0,H313/G313))</f>
        <v/>
      </c>
      <c r="J313" s="11">
        <f>IF($B313="","",G313+O313)</f>
        <v/>
      </c>
      <c r="K313" s="10">
        <f>IF($B313="","",IF(J313&lt;=0,0,(H313+P313)/J313))</f>
        <v/>
      </c>
      <c r="L313" s="10">
        <f>IF(OR($B313="",UPPER($C313)&lt;&gt;"V"),"",D313*(E313-I313))</f>
        <v/>
      </c>
      <c r="M313" s="12">
        <f>IF(A313="","",YEAR(A313)*100+MONTH(A313))</f>
        <v/>
      </c>
      <c r="N313" s="12">
        <f>IF($B313="","",IF(AND(UPPER($C313)="V",D313&gt;G313),"Venda maior que a posição",IF(AND(UPPER($C313)&lt;&gt;"C",UPPER($C313)&lt;&gt;"V"),"Use C ou V","")))</f>
        <v/>
      </c>
      <c r="O313" s="11">
        <f>IF($B313="","",IF(UPPER($C313)="C",D313,IF(UPPER($C313)="V",-D313,0)))</f>
        <v/>
      </c>
      <c r="P313" s="10">
        <f>IF($B313="","",IF(UPPER($C313)="C",D313*E313,IF(UPPER($C313)="V",-D313*I313,0)))</f>
        <v/>
      </c>
    </row>
    <row r="314">
      <c r="A314" s="6" t="n"/>
      <c r="B314" s="7" t="n"/>
      <c r="C314" s="7" t="n"/>
      <c r="D314" s="8" t="n"/>
      <c r="E314" s="9" t="n"/>
      <c r="F314" s="10">
        <f>IF(OR($B314="",D314="",E314=""),"",D314*E314)</f>
        <v/>
      </c>
      <c r="G314" s="11">
        <f>IF($B314="","",SUMIFS($O$1:O313,$B$1:B313,$B314))</f>
        <v/>
      </c>
      <c r="H314" s="10">
        <f>IF($B314="","",SUMIFS($P$1:P313,$B$1:B313,$B314))</f>
        <v/>
      </c>
      <c r="I314" s="10">
        <f>IF($B314="","",IF(G314&lt;=0,0,H314/G314))</f>
        <v/>
      </c>
      <c r="J314" s="11">
        <f>IF($B314="","",G314+O314)</f>
        <v/>
      </c>
      <c r="K314" s="10">
        <f>IF($B314="","",IF(J314&lt;=0,0,(H314+P314)/J314))</f>
        <v/>
      </c>
      <c r="L314" s="10">
        <f>IF(OR($B314="",UPPER($C314)&lt;&gt;"V"),"",D314*(E314-I314))</f>
        <v/>
      </c>
      <c r="M314" s="12">
        <f>IF(A314="","",YEAR(A314)*100+MONTH(A314))</f>
        <v/>
      </c>
      <c r="N314" s="12">
        <f>IF($B314="","",IF(AND(UPPER($C314)="V",D314&gt;G314),"Venda maior que a posição",IF(AND(UPPER($C314)&lt;&gt;"C",UPPER($C314)&lt;&gt;"V"),"Use C ou V","")))</f>
        <v/>
      </c>
      <c r="O314" s="11">
        <f>IF($B314="","",IF(UPPER($C314)="C",D314,IF(UPPER($C314)="V",-D314,0)))</f>
        <v/>
      </c>
      <c r="P314" s="10">
        <f>IF($B314="","",IF(UPPER($C314)="C",D314*E314,IF(UPPER($C314)="V",-D314*I314,0)))</f>
        <v/>
      </c>
    </row>
    <row r="315">
      <c r="A315" s="6" t="n"/>
      <c r="B315" s="7" t="n"/>
      <c r="C315" s="7" t="n"/>
      <c r="D315" s="8" t="n"/>
      <c r="E315" s="9" t="n"/>
      <c r="F315" s="10">
        <f>IF(OR($B315="",D315="",E315=""),"",D315*E315)</f>
        <v/>
      </c>
      <c r="G315" s="11">
        <f>IF($B315="","",SUMIFS($O$1:O314,$B$1:B314,$B315))</f>
        <v/>
      </c>
      <c r="H315" s="10">
        <f>IF($B315="","",SUMIFS($P$1:P314,$B$1:B314,$B315))</f>
        <v/>
      </c>
      <c r="I315" s="10">
        <f>IF($B315="","",IF(G315&lt;=0,0,H315/G315))</f>
        <v/>
      </c>
      <c r="J315" s="11">
        <f>IF($B315="","",G315+O315)</f>
        <v/>
      </c>
      <c r="K315" s="10">
        <f>IF($B315="","",IF(J315&lt;=0,0,(H315+P315)/J315))</f>
        <v/>
      </c>
      <c r="L315" s="10">
        <f>IF(OR($B315="",UPPER($C315)&lt;&gt;"V"),"",D315*(E315-I315))</f>
        <v/>
      </c>
      <c r="M315" s="12">
        <f>IF(A315="","",YEAR(A315)*100+MONTH(A315))</f>
        <v/>
      </c>
      <c r="N315" s="12">
        <f>IF($B315="","",IF(AND(UPPER($C315)="V",D315&gt;G315),"Venda maior que a posição",IF(AND(UPPER($C315)&lt;&gt;"C",UPPER($C315)&lt;&gt;"V"),"Use C ou V","")))</f>
        <v/>
      </c>
      <c r="O315" s="11">
        <f>IF($B315="","",IF(UPPER($C315)="C",D315,IF(UPPER($C315)="V",-D315,0)))</f>
        <v/>
      </c>
      <c r="P315" s="10">
        <f>IF($B315="","",IF(UPPER($C315)="C",D315*E315,IF(UPPER($C315)="V",-D315*I315,0)))</f>
        <v/>
      </c>
    </row>
    <row r="316">
      <c r="A316" s="6" t="n"/>
      <c r="B316" s="7" t="n"/>
      <c r="C316" s="7" t="n"/>
      <c r="D316" s="8" t="n"/>
      <c r="E316" s="9" t="n"/>
      <c r="F316" s="10">
        <f>IF(OR($B316="",D316="",E316=""),"",D316*E316)</f>
        <v/>
      </c>
      <c r="G316" s="11">
        <f>IF($B316="","",SUMIFS($O$1:O315,$B$1:B315,$B316))</f>
        <v/>
      </c>
      <c r="H316" s="10">
        <f>IF($B316="","",SUMIFS($P$1:P315,$B$1:B315,$B316))</f>
        <v/>
      </c>
      <c r="I316" s="10">
        <f>IF($B316="","",IF(G316&lt;=0,0,H316/G316))</f>
        <v/>
      </c>
      <c r="J316" s="11">
        <f>IF($B316="","",G316+O316)</f>
        <v/>
      </c>
      <c r="K316" s="10">
        <f>IF($B316="","",IF(J316&lt;=0,0,(H316+P316)/J316))</f>
        <v/>
      </c>
      <c r="L316" s="10">
        <f>IF(OR($B316="",UPPER($C316)&lt;&gt;"V"),"",D316*(E316-I316))</f>
        <v/>
      </c>
      <c r="M316" s="12">
        <f>IF(A316="","",YEAR(A316)*100+MONTH(A316))</f>
        <v/>
      </c>
      <c r="N316" s="12">
        <f>IF($B316="","",IF(AND(UPPER($C316)="V",D316&gt;G316),"Venda maior que a posição",IF(AND(UPPER($C316)&lt;&gt;"C",UPPER($C316)&lt;&gt;"V"),"Use C ou V","")))</f>
        <v/>
      </c>
      <c r="O316" s="11">
        <f>IF($B316="","",IF(UPPER($C316)="C",D316,IF(UPPER($C316)="V",-D316,0)))</f>
        <v/>
      </c>
      <c r="P316" s="10">
        <f>IF($B316="","",IF(UPPER($C316)="C",D316*E316,IF(UPPER($C316)="V",-D316*I316,0)))</f>
        <v/>
      </c>
    </row>
    <row r="317">
      <c r="A317" s="6" t="n"/>
      <c r="B317" s="7" t="n"/>
      <c r="C317" s="7" t="n"/>
      <c r="D317" s="8" t="n"/>
      <c r="E317" s="9" t="n"/>
      <c r="F317" s="10">
        <f>IF(OR($B317="",D317="",E317=""),"",D317*E317)</f>
        <v/>
      </c>
      <c r="G317" s="11">
        <f>IF($B317="","",SUMIFS($O$1:O316,$B$1:B316,$B317))</f>
        <v/>
      </c>
      <c r="H317" s="10">
        <f>IF($B317="","",SUMIFS($P$1:P316,$B$1:B316,$B317))</f>
        <v/>
      </c>
      <c r="I317" s="10">
        <f>IF($B317="","",IF(G317&lt;=0,0,H317/G317))</f>
        <v/>
      </c>
      <c r="J317" s="11">
        <f>IF($B317="","",G317+O317)</f>
        <v/>
      </c>
      <c r="K317" s="10">
        <f>IF($B317="","",IF(J317&lt;=0,0,(H317+P317)/J317))</f>
        <v/>
      </c>
      <c r="L317" s="10">
        <f>IF(OR($B317="",UPPER($C317)&lt;&gt;"V"),"",D317*(E317-I317))</f>
        <v/>
      </c>
      <c r="M317" s="12">
        <f>IF(A317="","",YEAR(A317)*100+MONTH(A317))</f>
        <v/>
      </c>
      <c r="N317" s="12">
        <f>IF($B317="","",IF(AND(UPPER($C317)="V",D317&gt;G317),"Venda maior que a posição",IF(AND(UPPER($C317)&lt;&gt;"C",UPPER($C317)&lt;&gt;"V"),"Use C ou V","")))</f>
        <v/>
      </c>
      <c r="O317" s="11">
        <f>IF($B317="","",IF(UPPER($C317)="C",D317,IF(UPPER($C317)="V",-D317,0)))</f>
        <v/>
      </c>
      <c r="P317" s="10">
        <f>IF($B317="","",IF(UPPER($C317)="C",D317*E317,IF(UPPER($C317)="V",-D317*I317,0)))</f>
        <v/>
      </c>
    </row>
    <row r="318">
      <c r="A318" s="6" t="n"/>
      <c r="B318" s="7" t="n"/>
      <c r="C318" s="7" t="n"/>
      <c r="D318" s="8" t="n"/>
      <c r="E318" s="9" t="n"/>
      <c r="F318" s="10">
        <f>IF(OR($B318="",D318="",E318=""),"",D318*E318)</f>
        <v/>
      </c>
      <c r="G318" s="11">
        <f>IF($B318="","",SUMIFS($O$1:O317,$B$1:B317,$B318))</f>
        <v/>
      </c>
      <c r="H318" s="10">
        <f>IF($B318="","",SUMIFS($P$1:P317,$B$1:B317,$B318))</f>
        <v/>
      </c>
      <c r="I318" s="10">
        <f>IF($B318="","",IF(G318&lt;=0,0,H318/G318))</f>
        <v/>
      </c>
      <c r="J318" s="11">
        <f>IF($B318="","",G318+O318)</f>
        <v/>
      </c>
      <c r="K318" s="10">
        <f>IF($B318="","",IF(J318&lt;=0,0,(H318+P318)/J318))</f>
        <v/>
      </c>
      <c r="L318" s="10">
        <f>IF(OR($B318="",UPPER($C318)&lt;&gt;"V"),"",D318*(E318-I318))</f>
        <v/>
      </c>
      <c r="M318" s="12">
        <f>IF(A318="","",YEAR(A318)*100+MONTH(A318))</f>
        <v/>
      </c>
      <c r="N318" s="12">
        <f>IF($B318="","",IF(AND(UPPER($C318)="V",D318&gt;G318),"Venda maior que a posição",IF(AND(UPPER($C318)&lt;&gt;"C",UPPER($C318)&lt;&gt;"V"),"Use C ou V","")))</f>
        <v/>
      </c>
      <c r="O318" s="11">
        <f>IF($B318="","",IF(UPPER($C318)="C",D318,IF(UPPER($C318)="V",-D318,0)))</f>
        <v/>
      </c>
      <c r="P318" s="10">
        <f>IF($B318="","",IF(UPPER($C318)="C",D318*E318,IF(UPPER($C318)="V",-D318*I318,0)))</f>
        <v/>
      </c>
    </row>
    <row r="319">
      <c r="A319" s="6" t="n"/>
      <c r="B319" s="7" t="n"/>
      <c r="C319" s="7" t="n"/>
      <c r="D319" s="8" t="n"/>
      <c r="E319" s="9" t="n"/>
      <c r="F319" s="10">
        <f>IF(OR($B319="",D319="",E319=""),"",D319*E319)</f>
        <v/>
      </c>
      <c r="G319" s="11">
        <f>IF($B319="","",SUMIFS($O$1:O318,$B$1:B318,$B319))</f>
        <v/>
      </c>
      <c r="H319" s="10">
        <f>IF($B319="","",SUMIFS($P$1:P318,$B$1:B318,$B319))</f>
        <v/>
      </c>
      <c r="I319" s="10">
        <f>IF($B319="","",IF(G319&lt;=0,0,H319/G319))</f>
        <v/>
      </c>
      <c r="J319" s="11">
        <f>IF($B319="","",G319+O319)</f>
        <v/>
      </c>
      <c r="K319" s="10">
        <f>IF($B319="","",IF(J319&lt;=0,0,(H319+P319)/J319))</f>
        <v/>
      </c>
      <c r="L319" s="10">
        <f>IF(OR($B319="",UPPER($C319)&lt;&gt;"V"),"",D319*(E319-I319))</f>
        <v/>
      </c>
      <c r="M319" s="12">
        <f>IF(A319="","",YEAR(A319)*100+MONTH(A319))</f>
        <v/>
      </c>
      <c r="N319" s="12">
        <f>IF($B319="","",IF(AND(UPPER($C319)="V",D319&gt;G319),"Venda maior que a posição",IF(AND(UPPER($C319)&lt;&gt;"C",UPPER($C319)&lt;&gt;"V"),"Use C ou V","")))</f>
        <v/>
      </c>
      <c r="O319" s="11">
        <f>IF($B319="","",IF(UPPER($C319)="C",D319,IF(UPPER($C319)="V",-D319,0)))</f>
        <v/>
      </c>
      <c r="P319" s="10">
        <f>IF($B319="","",IF(UPPER($C319)="C",D319*E319,IF(UPPER($C319)="V",-D319*I319,0)))</f>
        <v/>
      </c>
    </row>
    <row r="320">
      <c r="A320" s="6" t="n"/>
      <c r="B320" s="7" t="n"/>
      <c r="C320" s="7" t="n"/>
      <c r="D320" s="8" t="n"/>
      <c r="E320" s="9" t="n"/>
      <c r="F320" s="10">
        <f>IF(OR($B320="",D320="",E320=""),"",D320*E320)</f>
        <v/>
      </c>
      <c r="G320" s="11">
        <f>IF($B320="","",SUMIFS($O$1:O319,$B$1:B319,$B320))</f>
        <v/>
      </c>
      <c r="H320" s="10">
        <f>IF($B320="","",SUMIFS($P$1:P319,$B$1:B319,$B320))</f>
        <v/>
      </c>
      <c r="I320" s="10">
        <f>IF($B320="","",IF(G320&lt;=0,0,H320/G320))</f>
        <v/>
      </c>
      <c r="J320" s="11">
        <f>IF($B320="","",G320+O320)</f>
        <v/>
      </c>
      <c r="K320" s="10">
        <f>IF($B320="","",IF(J320&lt;=0,0,(H320+P320)/J320))</f>
        <v/>
      </c>
      <c r="L320" s="10">
        <f>IF(OR($B320="",UPPER($C320)&lt;&gt;"V"),"",D320*(E320-I320))</f>
        <v/>
      </c>
      <c r="M320" s="12">
        <f>IF(A320="","",YEAR(A320)*100+MONTH(A320))</f>
        <v/>
      </c>
      <c r="N320" s="12">
        <f>IF($B320="","",IF(AND(UPPER($C320)="V",D320&gt;G320),"Venda maior que a posição",IF(AND(UPPER($C320)&lt;&gt;"C",UPPER($C320)&lt;&gt;"V"),"Use C ou V","")))</f>
        <v/>
      </c>
      <c r="O320" s="11">
        <f>IF($B320="","",IF(UPPER($C320)="C",D320,IF(UPPER($C320)="V",-D320,0)))</f>
        <v/>
      </c>
      <c r="P320" s="10">
        <f>IF($B320="","",IF(UPPER($C320)="C",D320*E320,IF(UPPER($C320)="V",-D320*I320,0)))</f>
        <v/>
      </c>
    </row>
    <row r="321">
      <c r="A321" s="6" t="n"/>
      <c r="B321" s="7" t="n"/>
      <c r="C321" s="7" t="n"/>
      <c r="D321" s="8" t="n"/>
      <c r="E321" s="9" t="n"/>
      <c r="F321" s="10">
        <f>IF(OR($B321="",D321="",E321=""),"",D321*E321)</f>
        <v/>
      </c>
      <c r="G321" s="11">
        <f>IF($B321="","",SUMIFS($O$1:O320,$B$1:B320,$B321))</f>
        <v/>
      </c>
      <c r="H321" s="10">
        <f>IF($B321="","",SUMIFS($P$1:P320,$B$1:B320,$B321))</f>
        <v/>
      </c>
      <c r="I321" s="10">
        <f>IF($B321="","",IF(G321&lt;=0,0,H321/G321))</f>
        <v/>
      </c>
      <c r="J321" s="11">
        <f>IF($B321="","",G321+O321)</f>
        <v/>
      </c>
      <c r="K321" s="10">
        <f>IF($B321="","",IF(J321&lt;=0,0,(H321+P321)/J321))</f>
        <v/>
      </c>
      <c r="L321" s="10">
        <f>IF(OR($B321="",UPPER($C321)&lt;&gt;"V"),"",D321*(E321-I321))</f>
        <v/>
      </c>
      <c r="M321" s="12">
        <f>IF(A321="","",YEAR(A321)*100+MONTH(A321))</f>
        <v/>
      </c>
      <c r="N321" s="12">
        <f>IF($B321="","",IF(AND(UPPER($C321)="V",D321&gt;G321),"Venda maior que a posição",IF(AND(UPPER($C321)&lt;&gt;"C",UPPER($C321)&lt;&gt;"V"),"Use C ou V","")))</f>
        <v/>
      </c>
      <c r="O321" s="11">
        <f>IF($B321="","",IF(UPPER($C321)="C",D321,IF(UPPER($C321)="V",-D321,0)))</f>
        <v/>
      </c>
      <c r="P321" s="10">
        <f>IF($B321="","",IF(UPPER($C321)="C",D321*E321,IF(UPPER($C321)="V",-D321*I321,0)))</f>
        <v/>
      </c>
    </row>
    <row r="322">
      <c r="A322" s="6" t="n"/>
      <c r="B322" s="7" t="n"/>
      <c r="C322" s="7" t="n"/>
      <c r="D322" s="8" t="n"/>
      <c r="E322" s="9" t="n"/>
      <c r="F322" s="10">
        <f>IF(OR($B322="",D322="",E322=""),"",D322*E322)</f>
        <v/>
      </c>
      <c r="G322" s="11">
        <f>IF($B322="","",SUMIFS($O$1:O321,$B$1:B321,$B322))</f>
        <v/>
      </c>
      <c r="H322" s="10">
        <f>IF($B322="","",SUMIFS($P$1:P321,$B$1:B321,$B322))</f>
        <v/>
      </c>
      <c r="I322" s="10">
        <f>IF($B322="","",IF(G322&lt;=0,0,H322/G322))</f>
        <v/>
      </c>
      <c r="J322" s="11">
        <f>IF($B322="","",G322+O322)</f>
        <v/>
      </c>
      <c r="K322" s="10">
        <f>IF($B322="","",IF(J322&lt;=0,0,(H322+P322)/J322))</f>
        <v/>
      </c>
      <c r="L322" s="10">
        <f>IF(OR($B322="",UPPER($C322)&lt;&gt;"V"),"",D322*(E322-I322))</f>
        <v/>
      </c>
      <c r="M322" s="12">
        <f>IF(A322="","",YEAR(A322)*100+MONTH(A322))</f>
        <v/>
      </c>
      <c r="N322" s="12">
        <f>IF($B322="","",IF(AND(UPPER($C322)="V",D322&gt;G322),"Venda maior que a posição",IF(AND(UPPER($C322)&lt;&gt;"C",UPPER($C322)&lt;&gt;"V"),"Use C ou V","")))</f>
        <v/>
      </c>
      <c r="O322" s="11">
        <f>IF($B322="","",IF(UPPER($C322)="C",D322,IF(UPPER($C322)="V",-D322,0)))</f>
        <v/>
      </c>
      <c r="P322" s="10">
        <f>IF($B322="","",IF(UPPER($C322)="C",D322*E322,IF(UPPER($C322)="V",-D322*I322,0)))</f>
        <v/>
      </c>
    </row>
    <row r="323">
      <c r="A323" s="6" t="n"/>
      <c r="B323" s="7" t="n"/>
      <c r="C323" s="7" t="n"/>
      <c r="D323" s="8" t="n"/>
      <c r="E323" s="9" t="n"/>
      <c r="F323" s="10">
        <f>IF(OR($B323="",D323="",E323=""),"",D323*E323)</f>
        <v/>
      </c>
      <c r="G323" s="11">
        <f>IF($B323="","",SUMIFS($O$1:O322,$B$1:B322,$B323))</f>
        <v/>
      </c>
      <c r="H323" s="10">
        <f>IF($B323="","",SUMIFS($P$1:P322,$B$1:B322,$B323))</f>
        <v/>
      </c>
      <c r="I323" s="10">
        <f>IF($B323="","",IF(G323&lt;=0,0,H323/G323))</f>
        <v/>
      </c>
      <c r="J323" s="11">
        <f>IF($B323="","",G323+O323)</f>
        <v/>
      </c>
      <c r="K323" s="10">
        <f>IF($B323="","",IF(J323&lt;=0,0,(H323+P323)/J323))</f>
        <v/>
      </c>
      <c r="L323" s="10">
        <f>IF(OR($B323="",UPPER($C323)&lt;&gt;"V"),"",D323*(E323-I323))</f>
        <v/>
      </c>
      <c r="M323" s="12">
        <f>IF(A323="","",YEAR(A323)*100+MONTH(A323))</f>
        <v/>
      </c>
      <c r="N323" s="12">
        <f>IF($B323="","",IF(AND(UPPER($C323)="V",D323&gt;G323),"Venda maior que a posição",IF(AND(UPPER($C323)&lt;&gt;"C",UPPER($C323)&lt;&gt;"V"),"Use C ou V","")))</f>
        <v/>
      </c>
      <c r="O323" s="11">
        <f>IF($B323="","",IF(UPPER($C323)="C",D323,IF(UPPER($C323)="V",-D323,0)))</f>
        <v/>
      </c>
      <c r="P323" s="10">
        <f>IF($B323="","",IF(UPPER($C323)="C",D323*E323,IF(UPPER($C323)="V",-D323*I323,0)))</f>
        <v/>
      </c>
    </row>
    <row r="324">
      <c r="A324" s="6" t="n"/>
      <c r="B324" s="7" t="n"/>
      <c r="C324" s="7" t="n"/>
      <c r="D324" s="8" t="n"/>
      <c r="E324" s="9" t="n"/>
      <c r="F324" s="10">
        <f>IF(OR($B324="",D324="",E324=""),"",D324*E324)</f>
        <v/>
      </c>
      <c r="G324" s="11">
        <f>IF($B324="","",SUMIFS($O$1:O323,$B$1:B323,$B324))</f>
        <v/>
      </c>
      <c r="H324" s="10">
        <f>IF($B324="","",SUMIFS($P$1:P323,$B$1:B323,$B324))</f>
        <v/>
      </c>
      <c r="I324" s="10">
        <f>IF($B324="","",IF(G324&lt;=0,0,H324/G324))</f>
        <v/>
      </c>
      <c r="J324" s="11">
        <f>IF($B324="","",G324+O324)</f>
        <v/>
      </c>
      <c r="K324" s="10">
        <f>IF($B324="","",IF(J324&lt;=0,0,(H324+P324)/J324))</f>
        <v/>
      </c>
      <c r="L324" s="10">
        <f>IF(OR($B324="",UPPER($C324)&lt;&gt;"V"),"",D324*(E324-I324))</f>
        <v/>
      </c>
      <c r="M324" s="12">
        <f>IF(A324="","",YEAR(A324)*100+MONTH(A324))</f>
        <v/>
      </c>
      <c r="N324" s="12">
        <f>IF($B324="","",IF(AND(UPPER($C324)="V",D324&gt;G324),"Venda maior que a posição",IF(AND(UPPER($C324)&lt;&gt;"C",UPPER($C324)&lt;&gt;"V"),"Use C ou V","")))</f>
        <v/>
      </c>
      <c r="O324" s="11">
        <f>IF($B324="","",IF(UPPER($C324)="C",D324,IF(UPPER($C324)="V",-D324,0)))</f>
        <v/>
      </c>
      <c r="P324" s="10">
        <f>IF($B324="","",IF(UPPER($C324)="C",D324*E324,IF(UPPER($C324)="V",-D324*I324,0)))</f>
        <v/>
      </c>
    </row>
    <row r="325">
      <c r="A325" s="6" t="n"/>
      <c r="B325" s="7" t="n"/>
      <c r="C325" s="7" t="n"/>
      <c r="D325" s="8" t="n"/>
      <c r="E325" s="9" t="n"/>
      <c r="F325" s="10">
        <f>IF(OR($B325="",D325="",E325=""),"",D325*E325)</f>
        <v/>
      </c>
      <c r="G325" s="11">
        <f>IF($B325="","",SUMIFS($O$1:O324,$B$1:B324,$B325))</f>
        <v/>
      </c>
      <c r="H325" s="10">
        <f>IF($B325="","",SUMIFS($P$1:P324,$B$1:B324,$B325))</f>
        <v/>
      </c>
      <c r="I325" s="10">
        <f>IF($B325="","",IF(G325&lt;=0,0,H325/G325))</f>
        <v/>
      </c>
      <c r="J325" s="11">
        <f>IF($B325="","",G325+O325)</f>
        <v/>
      </c>
      <c r="K325" s="10">
        <f>IF($B325="","",IF(J325&lt;=0,0,(H325+P325)/J325))</f>
        <v/>
      </c>
      <c r="L325" s="10">
        <f>IF(OR($B325="",UPPER($C325)&lt;&gt;"V"),"",D325*(E325-I325))</f>
        <v/>
      </c>
      <c r="M325" s="12">
        <f>IF(A325="","",YEAR(A325)*100+MONTH(A325))</f>
        <v/>
      </c>
      <c r="N325" s="12">
        <f>IF($B325="","",IF(AND(UPPER($C325)="V",D325&gt;G325),"Venda maior que a posição",IF(AND(UPPER($C325)&lt;&gt;"C",UPPER($C325)&lt;&gt;"V"),"Use C ou V","")))</f>
        <v/>
      </c>
      <c r="O325" s="11">
        <f>IF($B325="","",IF(UPPER($C325)="C",D325,IF(UPPER($C325)="V",-D325,0)))</f>
        <v/>
      </c>
      <c r="P325" s="10">
        <f>IF($B325="","",IF(UPPER($C325)="C",D325*E325,IF(UPPER($C325)="V",-D325*I325,0)))</f>
        <v/>
      </c>
    </row>
    <row r="326">
      <c r="A326" s="6" t="n"/>
      <c r="B326" s="7" t="n"/>
      <c r="C326" s="7" t="n"/>
      <c r="D326" s="8" t="n"/>
      <c r="E326" s="9" t="n"/>
      <c r="F326" s="10">
        <f>IF(OR($B326="",D326="",E326=""),"",D326*E326)</f>
        <v/>
      </c>
      <c r="G326" s="11">
        <f>IF($B326="","",SUMIFS($O$1:O325,$B$1:B325,$B326))</f>
        <v/>
      </c>
      <c r="H326" s="10">
        <f>IF($B326="","",SUMIFS($P$1:P325,$B$1:B325,$B326))</f>
        <v/>
      </c>
      <c r="I326" s="10">
        <f>IF($B326="","",IF(G326&lt;=0,0,H326/G326))</f>
        <v/>
      </c>
      <c r="J326" s="11">
        <f>IF($B326="","",G326+O326)</f>
        <v/>
      </c>
      <c r="K326" s="10">
        <f>IF($B326="","",IF(J326&lt;=0,0,(H326+P326)/J326))</f>
        <v/>
      </c>
      <c r="L326" s="10">
        <f>IF(OR($B326="",UPPER($C326)&lt;&gt;"V"),"",D326*(E326-I326))</f>
        <v/>
      </c>
      <c r="M326" s="12">
        <f>IF(A326="","",YEAR(A326)*100+MONTH(A326))</f>
        <v/>
      </c>
      <c r="N326" s="12">
        <f>IF($B326="","",IF(AND(UPPER($C326)="V",D326&gt;G326),"Venda maior que a posição",IF(AND(UPPER($C326)&lt;&gt;"C",UPPER($C326)&lt;&gt;"V"),"Use C ou V","")))</f>
        <v/>
      </c>
      <c r="O326" s="11">
        <f>IF($B326="","",IF(UPPER($C326)="C",D326,IF(UPPER($C326)="V",-D326,0)))</f>
        <v/>
      </c>
      <c r="P326" s="10">
        <f>IF($B326="","",IF(UPPER($C326)="C",D326*E326,IF(UPPER($C326)="V",-D326*I326,0)))</f>
        <v/>
      </c>
    </row>
    <row r="327">
      <c r="A327" s="6" t="n"/>
      <c r="B327" s="7" t="n"/>
      <c r="C327" s="7" t="n"/>
      <c r="D327" s="8" t="n"/>
      <c r="E327" s="9" t="n"/>
      <c r="F327" s="10">
        <f>IF(OR($B327="",D327="",E327=""),"",D327*E327)</f>
        <v/>
      </c>
      <c r="G327" s="11">
        <f>IF($B327="","",SUMIFS($O$1:O326,$B$1:B326,$B327))</f>
        <v/>
      </c>
      <c r="H327" s="10">
        <f>IF($B327="","",SUMIFS($P$1:P326,$B$1:B326,$B327))</f>
        <v/>
      </c>
      <c r="I327" s="10">
        <f>IF($B327="","",IF(G327&lt;=0,0,H327/G327))</f>
        <v/>
      </c>
      <c r="J327" s="11">
        <f>IF($B327="","",G327+O327)</f>
        <v/>
      </c>
      <c r="K327" s="10">
        <f>IF($B327="","",IF(J327&lt;=0,0,(H327+P327)/J327))</f>
        <v/>
      </c>
      <c r="L327" s="10">
        <f>IF(OR($B327="",UPPER($C327)&lt;&gt;"V"),"",D327*(E327-I327))</f>
        <v/>
      </c>
      <c r="M327" s="12">
        <f>IF(A327="","",YEAR(A327)*100+MONTH(A327))</f>
        <v/>
      </c>
      <c r="N327" s="12">
        <f>IF($B327="","",IF(AND(UPPER($C327)="V",D327&gt;G327),"Venda maior que a posição",IF(AND(UPPER($C327)&lt;&gt;"C",UPPER($C327)&lt;&gt;"V"),"Use C ou V","")))</f>
        <v/>
      </c>
      <c r="O327" s="11">
        <f>IF($B327="","",IF(UPPER($C327)="C",D327,IF(UPPER($C327)="V",-D327,0)))</f>
        <v/>
      </c>
      <c r="P327" s="10">
        <f>IF($B327="","",IF(UPPER($C327)="C",D327*E327,IF(UPPER($C327)="V",-D327*I327,0)))</f>
        <v/>
      </c>
    </row>
    <row r="328">
      <c r="A328" s="6" t="n"/>
      <c r="B328" s="7" t="n"/>
      <c r="C328" s="7" t="n"/>
      <c r="D328" s="8" t="n"/>
      <c r="E328" s="9" t="n"/>
      <c r="F328" s="10">
        <f>IF(OR($B328="",D328="",E328=""),"",D328*E328)</f>
        <v/>
      </c>
      <c r="G328" s="11">
        <f>IF($B328="","",SUMIFS($O$1:O327,$B$1:B327,$B328))</f>
        <v/>
      </c>
      <c r="H328" s="10">
        <f>IF($B328="","",SUMIFS($P$1:P327,$B$1:B327,$B328))</f>
        <v/>
      </c>
      <c r="I328" s="10">
        <f>IF($B328="","",IF(G328&lt;=0,0,H328/G328))</f>
        <v/>
      </c>
      <c r="J328" s="11">
        <f>IF($B328="","",G328+O328)</f>
        <v/>
      </c>
      <c r="K328" s="10">
        <f>IF($B328="","",IF(J328&lt;=0,0,(H328+P328)/J328))</f>
        <v/>
      </c>
      <c r="L328" s="10">
        <f>IF(OR($B328="",UPPER($C328)&lt;&gt;"V"),"",D328*(E328-I328))</f>
        <v/>
      </c>
      <c r="M328" s="12">
        <f>IF(A328="","",YEAR(A328)*100+MONTH(A328))</f>
        <v/>
      </c>
      <c r="N328" s="12">
        <f>IF($B328="","",IF(AND(UPPER($C328)="V",D328&gt;G328),"Venda maior que a posição",IF(AND(UPPER($C328)&lt;&gt;"C",UPPER($C328)&lt;&gt;"V"),"Use C ou V","")))</f>
        <v/>
      </c>
      <c r="O328" s="11">
        <f>IF($B328="","",IF(UPPER($C328)="C",D328,IF(UPPER($C328)="V",-D328,0)))</f>
        <v/>
      </c>
      <c r="P328" s="10">
        <f>IF($B328="","",IF(UPPER($C328)="C",D328*E328,IF(UPPER($C328)="V",-D328*I328,0)))</f>
        <v/>
      </c>
    </row>
    <row r="329">
      <c r="A329" s="6" t="n"/>
      <c r="B329" s="7" t="n"/>
      <c r="C329" s="7" t="n"/>
      <c r="D329" s="8" t="n"/>
      <c r="E329" s="9" t="n"/>
      <c r="F329" s="10">
        <f>IF(OR($B329="",D329="",E329=""),"",D329*E329)</f>
        <v/>
      </c>
      <c r="G329" s="11">
        <f>IF($B329="","",SUMIFS($O$1:O328,$B$1:B328,$B329))</f>
        <v/>
      </c>
      <c r="H329" s="10">
        <f>IF($B329="","",SUMIFS($P$1:P328,$B$1:B328,$B329))</f>
        <v/>
      </c>
      <c r="I329" s="10">
        <f>IF($B329="","",IF(G329&lt;=0,0,H329/G329))</f>
        <v/>
      </c>
      <c r="J329" s="11">
        <f>IF($B329="","",G329+O329)</f>
        <v/>
      </c>
      <c r="K329" s="10">
        <f>IF($B329="","",IF(J329&lt;=0,0,(H329+P329)/J329))</f>
        <v/>
      </c>
      <c r="L329" s="10">
        <f>IF(OR($B329="",UPPER($C329)&lt;&gt;"V"),"",D329*(E329-I329))</f>
        <v/>
      </c>
      <c r="M329" s="12">
        <f>IF(A329="","",YEAR(A329)*100+MONTH(A329))</f>
        <v/>
      </c>
      <c r="N329" s="12">
        <f>IF($B329="","",IF(AND(UPPER($C329)="V",D329&gt;G329),"Venda maior que a posição",IF(AND(UPPER($C329)&lt;&gt;"C",UPPER($C329)&lt;&gt;"V"),"Use C ou V","")))</f>
        <v/>
      </c>
      <c r="O329" s="11">
        <f>IF($B329="","",IF(UPPER($C329)="C",D329,IF(UPPER($C329)="V",-D329,0)))</f>
        <v/>
      </c>
      <c r="P329" s="10">
        <f>IF($B329="","",IF(UPPER($C329)="C",D329*E329,IF(UPPER($C329)="V",-D329*I329,0)))</f>
        <v/>
      </c>
    </row>
    <row r="330">
      <c r="A330" s="6" t="n"/>
      <c r="B330" s="7" t="n"/>
      <c r="C330" s="7" t="n"/>
      <c r="D330" s="8" t="n"/>
      <c r="E330" s="9" t="n"/>
      <c r="F330" s="10">
        <f>IF(OR($B330="",D330="",E330=""),"",D330*E330)</f>
        <v/>
      </c>
      <c r="G330" s="11">
        <f>IF($B330="","",SUMIFS($O$1:O329,$B$1:B329,$B330))</f>
        <v/>
      </c>
      <c r="H330" s="10">
        <f>IF($B330="","",SUMIFS($P$1:P329,$B$1:B329,$B330))</f>
        <v/>
      </c>
      <c r="I330" s="10">
        <f>IF($B330="","",IF(G330&lt;=0,0,H330/G330))</f>
        <v/>
      </c>
      <c r="J330" s="11">
        <f>IF($B330="","",G330+O330)</f>
        <v/>
      </c>
      <c r="K330" s="10">
        <f>IF($B330="","",IF(J330&lt;=0,0,(H330+P330)/J330))</f>
        <v/>
      </c>
      <c r="L330" s="10">
        <f>IF(OR($B330="",UPPER($C330)&lt;&gt;"V"),"",D330*(E330-I330))</f>
        <v/>
      </c>
      <c r="M330" s="12">
        <f>IF(A330="","",YEAR(A330)*100+MONTH(A330))</f>
        <v/>
      </c>
      <c r="N330" s="12">
        <f>IF($B330="","",IF(AND(UPPER($C330)="V",D330&gt;G330),"Venda maior que a posição",IF(AND(UPPER($C330)&lt;&gt;"C",UPPER($C330)&lt;&gt;"V"),"Use C ou V","")))</f>
        <v/>
      </c>
      <c r="O330" s="11">
        <f>IF($B330="","",IF(UPPER($C330)="C",D330,IF(UPPER($C330)="V",-D330,0)))</f>
        <v/>
      </c>
      <c r="P330" s="10">
        <f>IF($B330="","",IF(UPPER($C330)="C",D330*E330,IF(UPPER($C330)="V",-D330*I330,0)))</f>
        <v/>
      </c>
    </row>
    <row r="331">
      <c r="A331" s="6" t="n"/>
      <c r="B331" s="7" t="n"/>
      <c r="C331" s="7" t="n"/>
      <c r="D331" s="8" t="n"/>
      <c r="E331" s="9" t="n"/>
      <c r="F331" s="10">
        <f>IF(OR($B331="",D331="",E331=""),"",D331*E331)</f>
        <v/>
      </c>
      <c r="G331" s="11">
        <f>IF($B331="","",SUMIFS($O$1:O330,$B$1:B330,$B331))</f>
        <v/>
      </c>
      <c r="H331" s="10">
        <f>IF($B331="","",SUMIFS($P$1:P330,$B$1:B330,$B331))</f>
        <v/>
      </c>
      <c r="I331" s="10">
        <f>IF($B331="","",IF(G331&lt;=0,0,H331/G331))</f>
        <v/>
      </c>
      <c r="J331" s="11">
        <f>IF($B331="","",G331+O331)</f>
        <v/>
      </c>
      <c r="K331" s="10">
        <f>IF($B331="","",IF(J331&lt;=0,0,(H331+P331)/J331))</f>
        <v/>
      </c>
      <c r="L331" s="10">
        <f>IF(OR($B331="",UPPER($C331)&lt;&gt;"V"),"",D331*(E331-I331))</f>
        <v/>
      </c>
      <c r="M331" s="12">
        <f>IF(A331="","",YEAR(A331)*100+MONTH(A331))</f>
        <v/>
      </c>
      <c r="N331" s="12">
        <f>IF($B331="","",IF(AND(UPPER($C331)="V",D331&gt;G331),"Venda maior que a posição",IF(AND(UPPER($C331)&lt;&gt;"C",UPPER($C331)&lt;&gt;"V"),"Use C ou V","")))</f>
        <v/>
      </c>
      <c r="O331" s="11">
        <f>IF($B331="","",IF(UPPER($C331)="C",D331,IF(UPPER($C331)="V",-D331,0)))</f>
        <v/>
      </c>
      <c r="P331" s="10">
        <f>IF($B331="","",IF(UPPER($C331)="C",D331*E331,IF(UPPER($C331)="V",-D331*I331,0)))</f>
        <v/>
      </c>
    </row>
    <row r="332">
      <c r="A332" s="6" t="n"/>
      <c r="B332" s="7" t="n"/>
      <c r="C332" s="7" t="n"/>
      <c r="D332" s="8" t="n"/>
      <c r="E332" s="9" t="n"/>
      <c r="F332" s="10">
        <f>IF(OR($B332="",D332="",E332=""),"",D332*E332)</f>
        <v/>
      </c>
      <c r="G332" s="11">
        <f>IF($B332="","",SUMIFS($O$1:O331,$B$1:B331,$B332))</f>
        <v/>
      </c>
      <c r="H332" s="10">
        <f>IF($B332="","",SUMIFS($P$1:P331,$B$1:B331,$B332))</f>
        <v/>
      </c>
      <c r="I332" s="10">
        <f>IF($B332="","",IF(G332&lt;=0,0,H332/G332))</f>
        <v/>
      </c>
      <c r="J332" s="11">
        <f>IF($B332="","",G332+O332)</f>
        <v/>
      </c>
      <c r="K332" s="10">
        <f>IF($B332="","",IF(J332&lt;=0,0,(H332+P332)/J332))</f>
        <v/>
      </c>
      <c r="L332" s="10">
        <f>IF(OR($B332="",UPPER($C332)&lt;&gt;"V"),"",D332*(E332-I332))</f>
        <v/>
      </c>
      <c r="M332" s="12">
        <f>IF(A332="","",YEAR(A332)*100+MONTH(A332))</f>
        <v/>
      </c>
      <c r="N332" s="12">
        <f>IF($B332="","",IF(AND(UPPER($C332)="V",D332&gt;G332),"Venda maior que a posição",IF(AND(UPPER($C332)&lt;&gt;"C",UPPER($C332)&lt;&gt;"V"),"Use C ou V","")))</f>
        <v/>
      </c>
      <c r="O332" s="11">
        <f>IF($B332="","",IF(UPPER($C332)="C",D332,IF(UPPER($C332)="V",-D332,0)))</f>
        <v/>
      </c>
      <c r="P332" s="10">
        <f>IF($B332="","",IF(UPPER($C332)="C",D332*E332,IF(UPPER($C332)="V",-D332*I332,0)))</f>
        <v/>
      </c>
    </row>
    <row r="333">
      <c r="A333" s="6" t="n"/>
      <c r="B333" s="7" t="n"/>
      <c r="C333" s="7" t="n"/>
      <c r="D333" s="8" t="n"/>
      <c r="E333" s="9" t="n"/>
      <c r="F333" s="10">
        <f>IF(OR($B333="",D333="",E333=""),"",D333*E333)</f>
        <v/>
      </c>
      <c r="G333" s="11">
        <f>IF($B333="","",SUMIFS($O$1:O332,$B$1:B332,$B333))</f>
        <v/>
      </c>
      <c r="H333" s="10">
        <f>IF($B333="","",SUMIFS($P$1:P332,$B$1:B332,$B333))</f>
        <v/>
      </c>
      <c r="I333" s="10">
        <f>IF($B333="","",IF(G333&lt;=0,0,H333/G333))</f>
        <v/>
      </c>
      <c r="J333" s="11">
        <f>IF($B333="","",G333+O333)</f>
        <v/>
      </c>
      <c r="K333" s="10">
        <f>IF($B333="","",IF(J333&lt;=0,0,(H333+P333)/J333))</f>
        <v/>
      </c>
      <c r="L333" s="10">
        <f>IF(OR($B333="",UPPER($C333)&lt;&gt;"V"),"",D333*(E333-I333))</f>
        <v/>
      </c>
      <c r="M333" s="12">
        <f>IF(A333="","",YEAR(A333)*100+MONTH(A333))</f>
        <v/>
      </c>
      <c r="N333" s="12">
        <f>IF($B333="","",IF(AND(UPPER($C333)="V",D333&gt;G333),"Venda maior que a posição",IF(AND(UPPER($C333)&lt;&gt;"C",UPPER($C333)&lt;&gt;"V"),"Use C ou V","")))</f>
        <v/>
      </c>
      <c r="O333" s="11">
        <f>IF($B333="","",IF(UPPER($C333)="C",D333,IF(UPPER($C333)="V",-D333,0)))</f>
        <v/>
      </c>
      <c r="P333" s="10">
        <f>IF($B333="","",IF(UPPER($C333)="C",D333*E333,IF(UPPER($C333)="V",-D333*I333,0)))</f>
        <v/>
      </c>
    </row>
    <row r="334">
      <c r="A334" s="6" t="n"/>
      <c r="B334" s="7" t="n"/>
      <c r="C334" s="7" t="n"/>
      <c r="D334" s="8" t="n"/>
      <c r="E334" s="9" t="n"/>
      <c r="F334" s="10">
        <f>IF(OR($B334="",D334="",E334=""),"",D334*E334)</f>
        <v/>
      </c>
      <c r="G334" s="11">
        <f>IF($B334="","",SUMIFS($O$1:O333,$B$1:B333,$B334))</f>
        <v/>
      </c>
      <c r="H334" s="10">
        <f>IF($B334="","",SUMIFS($P$1:P333,$B$1:B333,$B334))</f>
        <v/>
      </c>
      <c r="I334" s="10">
        <f>IF($B334="","",IF(G334&lt;=0,0,H334/G334))</f>
        <v/>
      </c>
      <c r="J334" s="11">
        <f>IF($B334="","",G334+O334)</f>
        <v/>
      </c>
      <c r="K334" s="10">
        <f>IF($B334="","",IF(J334&lt;=0,0,(H334+P334)/J334))</f>
        <v/>
      </c>
      <c r="L334" s="10">
        <f>IF(OR($B334="",UPPER($C334)&lt;&gt;"V"),"",D334*(E334-I334))</f>
        <v/>
      </c>
      <c r="M334" s="12">
        <f>IF(A334="","",YEAR(A334)*100+MONTH(A334))</f>
        <v/>
      </c>
      <c r="N334" s="12">
        <f>IF($B334="","",IF(AND(UPPER($C334)="V",D334&gt;G334),"Venda maior que a posição",IF(AND(UPPER($C334)&lt;&gt;"C",UPPER($C334)&lt;&gt;"V"),"Use C ou V","")))</f>
        <v/>
      </c>
      <c r="O334" s="11">
        <f>IF($B334="","",IF(UPPER($C334)="C",D334,IF(UPPER($C334)="V",-D334,0)))</f>
        <v/>
      </c>
      <c r="P334" s="10">
        <f>IF($B334="","",IF(UPPER($C334)="C",D334*E334,IF(UPPER($C334)="V",-D334*I334,0)))</f>
        <v/>
      </c>
    </row>
    <row r="335">
      <c r="A335" s="6" t="n"/>
      <c r="B335" s="7" t="n"/>
      <c r="C335" s="7" t="n"/>
      <c r="D335" s="8" t="n"/>
      <c r="E335" s="9" t="n"/>
      <c r="F335" s="10">
        <f>IF(OR($B335="",D335="",E335=""),"",D335*E335)</f>
        <v/>
      </c>
      <c r="G335" s="11">
        <f>IF($B335="","",SUMIFS($O$1:O334,$B$1:B334,$B335))</f>
        <v/>
      </c>
      <c r="H335" s="10">
        <f>IF($B335="","",SUMIFS($P$1:P334,$B$1:B334,$B335))</f>
        <v/>
      </c>
      <c r="I335" s="10">
        <f>IF($B335="","",IF(G335&lt;=0,0,H335/G335))</f>
        <v/>
      </c>
      <c r="J335" s="11">
        <f>IF($B335="","",G335+O335)</f>
        <v/>
      </c>
      <c r="K335" s="10">
        <f>IF($B335="","",IF(J335&lt;=0,0,(H335+P335)/J335))</f>
        <v/>
      </c>
      <c r="L335" s="10">
        <f>IF(OR($B335="",UPPER($C335)&lt;&gt;"V"),"",D335*(E335-I335))</f>
        <v/>
      </c>
      <c r="M335" s="12">
        <f>IF(A335="","",YEAR(A335)*100+MONTH(A335))</f>
        <v/>
      </c>
      <c r="N335" s="12">
        <f>IF($B335="","",IF(AND(UPPER($C335)="V",D335&gt;G335),"Venda maior que a posição",IF(AND(UPPER($C335)&lt;&gt;"C",UPPER($C335)&lt;&gt;"V"),"Use C ou V","")))</f>
        <v/>
      </c>
      <c r="O335" s="11">
        <f>IF($B335="","",IF(UPPER($C335)="C",D335,IF(UPPER($C335)="V",-D335,0)))</f>
        <v/>
      </c>
      <c r="P335" s="10">
        <f>IF($B335="","",IF(UPPER($C335)="C",D335*E335,IF(UPPER($C335)="V",-D335*I335,0)))</f>
        <v/>
      </c>
    </row>
    <row r="336">
      <c r="A336" s="6" t="n"/>
      <c r="B336" s="7" t="n"/>
      <c r="C336" s="7" t="n"/>
      <c r="D336" s="8" t="n"/>
      <c r="E336" s="9" t="n"/>
      <c r="F336" s="10">
        <f>IF(OR($B336="",D336="",E336=""),"",D336*E336)</f>
        <v/>
      </c>
      <c r="G336" s="11">
        <f>IF($B336="","",SUMIFS($O$1:O335,$B$1:B335,$B336))</f>
        <v/>
      </c>
      <c r="H336" s="10">
        <f>IF($B336="","",SUMIFS($P$1:P335,$B$1:B335,$B336))</f>
        <v/>
      </c>
      <c r="I336" s="10">
        <f>IF($B336="","",IF(G336&lt;=0,0,H336/G336))</f>
        <v/>
      </c>
      <c r="J336" s="11">
        <f>IF($B336="","",G336+O336)</f>
        <v/>
      </c>
      <c r="K336" s="10">
        <f>IF($B336="","",IF(J336&lt;=0,0,(H336+P336)/J336))</f>
        <v/>
      </c>
      <c r="L336" s="10">
        <f>IF(OR($B336="",UPPER($C336)&lt;&gt;"V"),"",D336*(E336-I336))</f>
        <v/>
      </c>
      <c r="M336" s="12">
        <f>IF(A336="","",YEAR(A336)*100+MONTH(A336))</f>
        <v/>
      </c>
      <c r="N336" s="12">
        <f>IF($B336="","",IF(AND(UPPER($C336)="V",D336&gt;G336),"Venda maior que a posição",IF(AND(UPPER($C336)&lt;&gt;"C",UPPER($C336)&lt;&gt;"V"),"Use C ou V","")))</f>
        <v/>
      </c>
      <c r="O336" s="11">
        <f>IF($B336="","",IF(UPPER($C336)="C",D336,IF(UPPER($C336)="V",-D336,0)))</f>
        <v/>
      </c>
      <c r="P336" s="10">
        <f>IF($B336="","",IF(UPPER($C336)="C",D336*E336,IF(UPPER($C336)="V",-D336*I336,0)))</f>
        <v/>
      </c>
    </row>
    <row r="337">
      <c r="A337" s="6" t="n"/>
      <c r="B337" s="7" t="n"/>
      <c r="C337" s="7" t="n"/>
      <c r="D337" s="8" t="n"/>
      <c r="E337" s="9" t="n"/>
      <c r="F337" s="10">
        <f>IF(OR($B337="",D337="",E337=""),"",D337*E337)</f>
        <v/>
      </c>
      <c r="G337" s="11">
        <f>IF($B337="","",SUMIFS($O$1:O336,$B$1:B336,$B337))</f>
        <v/>
      </c>
      <c r="H337" s="10">
        <f>IF($B337="","",SUMIFS($P$1:P336,$B$1:B336,$B337))</f>
        <v/>
      </c>
      <c r="I337" s="10">
        <f>IF($B337="","",IF(G337&lt;=0,0,H337/G337))</f>
        <v/>
      </c>
      <c r="J337" s="11">
        <f>IF($B337="","",G337+O337)</f>
        <v/>
      </c>
      <c r="K337" s="10">
        <f>IF($B337="","",IF(J337&lt;=0,0,(H337+P337)/J337))</f>
        <v/>
      </c>
      <c r="L337" s="10">
        <f>IF(OR($B337="",UPPER($C337)&lt;&gt;"V"),"",D337*(E337-I337))</f>
        <v/>
      </c>
      <c r="M337" s="12">
        <f>IF(A337="","",YEAR(A337)*100+MONTH(A337))</f>
        <v/>
      </c>
      <c r="N337" s="12">
        <f>IF($B337="","",IF(AND(UPPER($C337)="V",D337&gt;G337),"Venda maior que a posição",IF(AND(UPPER($C337)&lt;&gt;"C",UPPER($C337)&lt;&gt;"V"),"Use C ou V","")))</f>
        <v/>
      </c>
      <c r="O337" s="11">
        <f>IF($B337="","",IF(UPPER($C337)="C",D337,IF(UPPER($C337)="V",-D337,0)))</f>
        <v/>
      </c>
      <c r="P337" s="10">
        <f>IF($B337="","",IF(UPPER($C337)="C",D337*E337,IF(UPPER($C337)="V",-D337*I337,0)))</f>
        <v/>
      </c>
    </row>
    <row r="338">
      <c r="A338" s="6" t="n"/>
      <c r="B338" s="7" t="n"/>
      <c r="C338" s="7" t="n"/>
      <c r="D338" s="8" t="n"/>
      <c r="E338" s="9" t="n"/>
      <c r="F338" s="10">
        <f>IF(OR($B338="",D338="",E338=""),"",D338*E338)</f>
        <v/>
      </c>
      <c r="G338" s="11">
        <f>IF($B338="","",SUMIFS($O$1:O337,$B$1:B337,$B338))</f>
        <v/>
      </c>
      <c r="H338" s="10">
        <f>IF($B338="","",SUMIFS($P$1:P337,$B$1:B337,$B338))</f>
        <v/>
      </c>
      <c r="I338" s="10">
        <f>IF($B338="","",IF(G338&lt;=0,0,H338/G338))</f>
        <v/>
      </c>
      <c r="J338" s="11">
        <f>IF($B338="","",G338+O338)</f>
        <v/>
      </c>
      <c r="K338" s="10">
        <f>IF($B338="","",IF(J338&lt;=0,0,(H338+P338)/J338))</f>
        <v/>
      </c>
      <c r="L338" s="10">
        <f>IF(OR($B338="",UPPER($C338)&lt;&gt;"V"),"",D338*(E338-I338))</f>
        <v/>
      </c>
      <c r="M338" s="12">
        <f>IF(A338="","",YEAR(A338)*100+MONTH(A338))</f>
        <v/>
      </c>
      <c r="N338" s="12">
        <f>IF($B338="","",IF(AND(UPPER($C338)="V",D338&gt;G338),"Venda maior que a posição",IF(AND(UPPER($C338)&lt;&gt;"C",UPPER($C338)&lt;&gt;"V"),"Use C ou V","")))</f>
        <v/>
      </c>
      <c r="O338" s="11">
        <f>IF($B338="","",IF(UPPER($C338)="C",D338,IF(UPPER($C338)="V",-D338,0)))</f>
        <v/>
      </c>
      <c r="P338" s="10">
        <f>IF($B338="","",IF(UPPER($C338)="C",D338*E338,IF(UPPER($C338)="V",-D338*I338,0)))</f>
        <v/>
      </c>
    </row>
    <row r="339">
      <c r="A339" s="6" t="n"/>
      <c r="B339" s="7" t="n"/>
      <c r="C339" s="7" t="n"/>
      <c r="D339" s="8" t="n"/>
      <c r="E339" s="9" t="n"/>
      <c r="F339" s="10">
        <f>IF(OR($B339="",D339="",E339=""),"",D339*E339)</f>
        <v/>
      </c>
      <c r="G339" s="11">
        <f>IF($B339="","",SUMIFS($O$1:O338,$B$1:B338,$B339))</f>
        <v/>
      </c>
      <c r="H339" s="10">
        <f>IF($B339="","",SUMIFS($P$1:P338,$B$1:B338,$B339))</f>
        <v/>
      </c>
      <c r="I339" s="10">
        <f>IF($B339="","",IF(G339&lt;=0,0,H339/G339))</f>
        <v/>
      </c>
      <c r="J339" s="11">
        <f>IF($B339="","",G339+O339)</f>
        <v/>
      </c>
      <c r="K339" s="10">
        <f>IF($B339="","",IF(J339&lt;=0,0,(H339+P339)/J339))</f>
        <v/>
      </c>
      <c r="L339" s="10">
        <f>IF(OR($B339="",UPPER($C339)&lt;&gt;"V"),"",D339*(E339-I339))</f>
        <v/>
      </c>
      <c r="M339" s="12">
        <f>IF(A339="","",YEAR(A339)*100+MONTH(A339))</f>
        <v/>
      </c>
      <c r="N339" s="12">
        <f>IF($B339="","",IF(AND(UPPER($C339)="V",D339&gt;G339),"Venda maior que a posição",IF(AND(UPPER($C339)&lt;&gt;"C",UPPER($C339)&lt;&gt;"V"),"Use C ou V","")))</f>
        <v/>
      </c>
      <c r="O339" s="11">
        <f>IF($B339="","",IF(UPPER($C339)="C",D339,IF(UPPER($C339)="V",-D339,0)))</f>
        <v/>
      </c>
      <c r="P339" s="10">
        <f>IF($B339="","",IF(UPPER($C339)="C",D339*E339,IF(UPPER($C339)="V",-D339*I339,0)))</f>
        <v/>
      </c>
    </row>
    <row r="340">
      <c r="A340" s="6" t="n"/>
      <c r="B340" s="7" t="n"/>
      <c r="C340" s="7" t="n"/>
      <c r="D340" s="8" t="n"/>
      <c r="E340" s="9" t="n"/>
      <c r="F340" s="10">
        <f>IF(OR($B340="",D340="",E340=""),"",D340*E340)</f>
        <v/>
      </c>
      <c r="G340" s="11">
        <f>IF($B340="","",SUMIFS($O$1:O339,$B$1:B339,$B340))</f>
        <v/>
      </c>
      <c r="H340" s="10">
        <f>IF($B340="","",SUMIFS($P$1:P339,$B$1:B339,$B340))</f>
        <v/>
      </c>
      <c r="I340" s="10">
        <f>IF($B340="","",IF(G340&lt;=0,0,H340/G340))</f>
        <v/>
      </c>
      <c r="J340" s="11">
        <f>IF($B340="","",G340+O340)</f>
        <v/>
      </c>
      <c r="K340" s="10">
        <f>IF($B340="","",IF(J340&lt;=0,0,(H340+P340)/J340))</f>
        <v/>
      </c>
      <c r="L340" s="10">
        <f>IF(OR($B340="",UPPER($C340)&lt;&gt;"V"),"",D340*(E340-I340))</f>
        <v/>
      </c>
      <c r="M340" s="12">
        <f>IF(A340="","",YEAR(A340)*100+MONTH(A340))</f>
        <v/>
      </c>
      <c r="N340" s="12">
        <f>IF($B340="","",IF(AND(UPPER($C340)="V",D340&gt;G340),"Venda maior que a posição",IF(AND(UPPER($C340)&lt;&gt;"C",UPPER($C340)&lt;&gt;"V"),"Use C ou V","")))</f>
        <v/>
      </c>
      <c r="O340" s="11">
        <f>IF($B340="","",IF(UPPER($C340)="C",D340,IF(UPPER($C340)="V",-D340,0)))</f>
        <v/>
      </c>
      <c r="P340" s="10">
        <f>IF($B340="","",IF(UPPER($C340)="C",D340*E340,IF(UPPER($C340)="V",-D340*I340,0)))</f>
        <v/>
      </c>
    </row>
    <row r="341">
      <c r="A341" s="6" t="n"/>
      <c r="B341" s="7" t="n"/>
      <c r="C341" s="7" t="n"/>
      <c r="D341" s="8" t="n"/>
      <c r="E341" s="9" t="n"/>
      <c r="F341" s="10">
        <f>IF(OR($B341="",D341="",E341=""),"",D341*E341)</f>
        <v/>
      </c>
      <c r="G341" s="11">
        <f>IF($B341="","",SUMIFS($O$1:O340,$B$1:B340,$B341))</f>
        <v/>
      </c>
      <c r="H341" s="10">
        <f>IF($B341="","",SUMIFS($P$1:P340,$B$1:B340,$B341))</f>
        <v/>
      </c>
      <c r="I341" s="10">
        <f>IF($B341="","",IF(G341&lt;=0,0,H341/G341))</f>
        <v/>
      </c>
      <c r="J341" s="11">
        <f>IF($B341="","",G341+O341)</f>
        <v/>
      </c>
      <c r="K341" s="10">
        <f>IF($B341="","",IF(J341&lt;=0,0,(H341+P341)/J341))</f>
        <v/>
      </c>
      <c r="L341" s="10">
        <f>IF(OR($B341="",UPPER($C341)&lt;&gt;"V"),"",D341*(E341-I341))</f>
        <v/>
      </c>
      <c r="M341" s="12">
        <f>IF(A341="","",YEAR(A341)*100+MONTH(A341))</f>
        <v/>
      </c>
      <c r="N341" s="12">
        <f>IF($B341="","",IF(AND(UPPER($C341)="V",D341&gt;G341),"Venda maior que a posição",IF(AND(UPPER($C341)&lt;&gt;"C",UPPER($C341)&lt;&gt;"V"),"Use C ou V","")))</f>
        <v/>
      </c>
      <c r="O341" s="11">
        <f>IF($B341="","",IF(UPPER($C341)="C",D341,IF(UPPER($C341)="V",-D341,0)))</f>
        <v/>
      </c>
      <c r="P341" s="10">
        <f>IF($B341="","",IF(UPPER($C341)="C",D341*E341,IF(UPPER($C341)="V",-D341*I341,0)))</f>
        <v/>
      </c>
    </row>
    <row r="342">
      <c r="A342" s="6" t="n"/>
      <c r="B342" s="7" t="n"/>
      <c r="C342" s="7" t="n"/>
      <c r="D342" s="8" t="n"/>
      <c r="E342" s="9" t="n"/>
      <c r="F342" s="10">
        <f>IF(OR($B342="",D342="",E342=""),"",D342*E342)</f>
        <v/>
      </c>
      <c r="G342" s="11">
        <f>IF($B342="","",SUMIFS($O$1:O341,$B$1:B341,$B342))</f>
        <v/>
      </c>
      <c r="H342" s="10">
        <f>IF($B342="","",SUMIFS($P$1:P341,$B$1:B341,$B342))</f>
        <v/>
      </c>
      <c r="I342" s="10">
        <f>IF($B342="","",IF(G342&lt;=0,0,H342/G342))</f>
        <v/>
      </c>
      <c r="J342" s="11">
        <f>IF($B342="","",G342+O342)</f>
        <v/>
      </c>
      <c r="K342" s="10">
        <f>IF($B342="","",IF(J342&lt;=0,0,(H342+P342)/J342))</f>
        <v/>
      </c>
      <c r="L342" s="10">
        <f>IF(OR($B342="",UPPER($C342)&lt;&gt;"V"),"",D342*(E342-I342))</f>
        <v/>
      </c>
      <c r="M342" s="12">
        <f>IF(A342="","",YEAR(A342)*100+MONTH(A342))</f>
        <v/>
      </c>
      <c r="N342" s="12">
        <f>IF($B342="","",IF(AND(UPPER($C342)="V",D342&gt;G342),"Venda maior que a posição",IF(AND(UPPER($C342)&lt;&gt;"C",UPPER($C342)&lt;&gt;"V"),"Use C ou V","")))</f>
        <v/>
      </c>
      <c r="O342" s="11">
        <f>IF($B342="","",IF(UPPER($C342)="C",D342,IF(UPPER($C342)="V",-D342,0)))</f>
        <v/>
      </c>
      <c r="P342" s="10">
        <f>IF($B342="","",IF(UPPER($C342)="C",D342*E342,IF(UPPER($C342)="V",-D342*I342,0)))</f>
        <v/>
      </c>
    </row>
    <row r="343">
      <c r="A343" s="6" t="n"/>
      <c r="B343" s="7" t="n"/>
      <c r="C343" s="7" t="n"/>
      <c r="D343" s="8" t="n"/>
      <c r="E343" s="9" t="n"/>
      <c r="F343" s="10">
        <f>IF(OR($B343="",D343="",E343=""),"",D343*E343)</f>
        <v/>
      </c>
      <c r="G343" s="11">
        <f>IF($B343="","",SUMIFS($O$1:O342,$B$1:B342,$B343))</f>
        <v/>
      </c>
      <c r="H343" s="10">
        <f>IF($B343="","",SUMIFS($P$1:P342,$B$1:B342,$B343))</f>
        <v/>
      </c>
      <c r="I343" s="10">
        <f>IF($B343="","",IF(G343&lt;=0,0,H343/G343))</f>
        <v/>
      </c>
      <c r="J343" s="11">
        <f>IF($B343="","",G343+O343)</f>
        <v/>
      </c>
      <c r="K343" s="10">
        <f>IF($B343="","",IF(J343&lt;=0,0,(H343+P343)/J343))</f>
        <v/>
      </c>
      <c r="L343" s="10">
        <f>IF(OR($B343="",UPPER($C343)&lt;&gt;"V"),"",D343*(E343-I343))</f>
        <v/>
      </c>
      <c r="M343" s="12">
        <f>IF(A343="","",YEAR(A343)*100+MONTH(A343))</f>
        <v/>
      </c>
      <c r="N343" s="12">
        <f>IF($B343="","",IF(AND(UPPER($C343)="V",D343&gt;G343),"Venda maior que a posição",IF(AND(UPPER($C343)&lt;&gt;"C",UPPER($C343)&lt;&gt;"V"),"Use C ou V","")))</f>
        <v/>
      </c>
      <c r="O343" s="11">
        <f>IF($B343="","",IF(UPPER($C343)="C",D343,IF(UPPER($C343)="V",-D343,0)))</f>
        <v/>
      </c>
      <c r="P343" s="10">
        <f>IF($B343="","",IF(UPPER($C343)="C",D343*E343,IF(UPPER($C343)="V",-D343*I343,0)))</f>
        <v/>
      </c>
    </row>
    <row r="344">
      <c r="A344" s="6" t="n"/>
      <c r="B344" s="7" t="n"/>
      <c r="C344" s="7" t="n"/>
      <c r="D344" s="8" t="n"/>
      <c r="E344" s="9" t="n"/>
      <c r="F344" s="10">
        <f>IF(OR($B344="",D344="",E344=""),"",D344*E344)</f>
        <v/>
      </c>
      <c r="G344" s="11">
        <f>IF($B344="","",SUMIFS($O$1:O343,$B$1:B343,$B344))</f>
        <v/>
      </c>
      <c r="H344" s="10">
        <f>IF($B344="","",SUMIFS($P$1:P343,$B$1:B343,$B344))</f>
        <v/>
      </c>
      <c r="I344" s="10">
        <f>IF($B344="","",IF(G344&lt;=0,0,H344/G344))</f>
        <v/>
      </c>
      <c r="J344" s="11">
        <f>IF($B344="","",G344+O344)</f>
        <v/>
      </c>
      <c r="K344" s="10">
        <f>IF($B344="","",IF(J344&lt;=0,0,(H344+P344)/J344))</f>
        <v/>
      </c>
      <c r="L344" s="10">
        <f>IF(OR($B344="",UPPER($C344)&lt;&gt;"V"),"",D344*(E344-I344))</f>
        <v/>
      </c>
      <c r="M344" s="12">
        <f>IF(A344="","",YEAR(A344)*100+MONTH(A344))</f>
        <v/>
      </c>
      <c r="N344" s="12">
        <f>IF($B344="","",IF(AND(UPPER($C344)="V",D344&gt;G344),"Venda maior que a posição",IF(AND(UPPER($C344)&lt;&gt;"C",UPPER($C344)&lt;&gt;"V"),"Use C ou V","")))</f>
        <v/>
      </c>
      <c r="O344" s="11">
        <f>IF($B344="","",IF(UPPER($C344)="C",D344,IF(UPPER($C344)="V",-D344,0)))</f>
        <v/>
      </c>
      <c r="P344" s="10">
        <f>IF($B344="","",IF(UPPER($C344)="C",D344*E344,IF(UPPER($C344)="V",-D344*I344,0)))</f>
        <v/>
      </c>
    </row>
    <row r="345">
      <c r="A345" s="6" t="n"/>
      <c r="B345" s="7" t="n"/>
      <c r="C345" s="7" t="n"/>
      <c r="D345" s="8" t="n"/>
      <c r="E345" s="9" t="n"/>
      <c r="F345" s="10">
        <f>IF(OR($B345="",D345="",E345=""),"",D345*E345)</f>
        <v/>
      </c>
      <c r="G345" s="11">
        <f>IF($B345="","",SUMIFS($O$1:O344,$B$1:B344,$B345))</f>
        <v/>
      </c>
      <c r="H345" s="10">
        <f>IF($B345="","",SUMIFS($P$1:P344,$B$1:B344,$B345))</f>
        <v/>
      </c>
      <c r="I345" s="10">
        <f>IF($B345="","",IF(G345&lt;=0,0,H345/G345))</f>
        <v/>
      </c>
      <c r="J345" s="11">
        <f>IF($B345="","",G345+O345)</f>
        <v/>
      </c>
      <c r="K345" s="10">
        <f>IF($B345="","",IF(J345&lt;=0,0,(H345+P345)/J345))</f>
        <v/>
      </c>
      <c r="L345" s="10">
        <f>IF(OR($B345="",UPPER($C345)&lt;&gt;"V"),"",D345*(E345-I345))</f>
        <v/>
      </c>
      <c r="M345" s="12">
        <f>IF(A345="","",YEAR(A345)*100+MONTH(A345))</f>
        <v/>
      </c>
      <c r="N345" s="12">
        <f>IF($B345="","",IF(AND(UPPER($C345)="V",D345&gt;G345),"Venda maior que a posição",IF(AND(UPPER($C345)&lt;&gt;"C",UPPER($C345)&lt;&gt;"V"),"Use C ou V","")))</f>
        <v/>
      </c>
      <c r="O345" s="11">
        <f>IF($B345="","",IF(UPPER($C345)="C",D345,IF(UPPER($C345)="V",-D345,0)))</f>
        <v/>
      </c>
      <c r="P345" s="10">
        <f>IF($B345="","",IF(UPPER($C345)="C",D345*E345,IF(UPPER($C345)="V",-D345*I345,0)))</f>
        <v/>
      </c>
    </row>
    <row r="346">
      <c r="A346" s="6" t="n"/>
      <c r="B346" s="7" t="n"/>
      <c r="C346" s="7" t="n"/>
      <c r="D346" s="8" t="n"/>
      <c r="E346" s="9" t="n"/>
      <c r="F346" s="10">
        <f>IF(OR($B346="",D346="",E346=""),"",D346*E346)</f>
        <v/>
      </c>
      <c r="G346" s="11">
        <f>IF($B346="","",SUMIFS($O$1:O345,$B$1:B345,$B346))</f>
        <v/>
      </c>
      <c r="H346" s="10">
        <f>IF($B346="","",SUMIFS($P$1:P345,$B$1:B345,$B346))</f>
        <v/>
      </c>
      <c r="I346" s="10">
        <f>IF($B346="","",IF(G346&lt;=0,0,H346/G346))</f>
        <v/>
      </c>
      <c r="J346" s="11">
        <f>IF($B346="","",G346+O346)</f>
        <v/>
      </c>
      <c r="K346" s="10">
        <f>IF($B346="","",IF(J346&lt;=0,0,(H346+P346)/J346))</f>
        <v/>
      </c>
      <c r="L346" s="10">
        <f>IF(OR($B346="",UPPER($C346)&lt;&gt;"V"),"",D346*(E346-I346))</f>
        <v/>
      </c>
      <c r="M346" s="12">
        <f>IF(A346="","",YEAR(A346)*100+MONTH(A346))</f>
        <v/>
      </c>
      <c r="N346" s="12">
        <f>IF($B346="","",IF(AND(UPPER($C346)="V",D346&gt;G346),"Venda maior que a posição",IF(AND(UPPER($C346)&lt;&gt;"C",UPPER($C346)&lt;&gt;"V"),"Use C ou V","")))</f>
        <v/>
      </c>
      <c r="O346" s="11">
        <f>IF($B346="","",IF(UPPER($C346)="C",D346,IF(UPPER($C346)="V",-D346,0)))</f>
        <v/>
      </c>
      <c r="P346" s="10">
        <f>IF($B346="","",IF(UPPER($C346)="C",D346*E346,IF(UPPER($C346)="V",-D346*I346,0)))</f>
        <v/>
      </c>
    </row>
    <row r="347">
      <c r="A347" s="6" t="n"/>
      <c r="B347" s="7" t="n"/>
      <c r="C347" s="7" t="n"/>
      <c r="D347" s="8" t="n"/>
      <c r="E347" s="9" t="n"/>
      <c r="F347" s="10">
        <f>IF(OR($B347="",D347="",E347=""),"",D347*E347)</f>
        <v/>
      </c>
      <c r="G347" s="11">
        <f>IF($B347="","",SUMIFS($O$1:O346,$B$1:B346,$B347))</f>
        <v/>
      </c>
      <c r="H347" s="10">
        <f>IF($B347="","",SUMIFS($P$1:P346,$B$1:B346,$B347))</f>
        <v/>
      </c>
      <c r="I347" s="10">
        <f>IF($B347="","",IF(G347&lt;=0,0,H347/G347))</f>
        <v/>
      </c>
      <c r="J347" s="11">
        <f>IF($B347="","",G347+O347)</f>
        <v/>
      </c>
      <c r="K347" s="10">
        <f>IF($B347="","",IF(J347&lt;=0,0,(H347+P347)/J347))</f>
        <v/>
      </c>
      <c r="L347" s="10">
        <f>IF(OR($B347="",UPPER($C347)&lt;&gt;"V"),"",D347*(E347-I347))</f>
        <v/>
      </c>
      <c r="M347" s="12">
        <f>IF(A347="","",YEAR(A347)*100+MONTH(A347))</f>
        <v/>
      </c>
      <c r="N347" s="12">
        <f>IF($B347="","",IF(AND(UPPER($C347)="V",D347&gt;G347),"Venda maior que a posição",IF(AND(UPPER($C347)&lt;&gt;"C",UPPER($C347)&lt;&gt;"V"),"Use C ou V","")))</f>
        <v/>
      </c>
      <c r="O347" s="11">
        <f>IF($B347="","",IF(UPPER($C347)="C",D347,IF(UPPER($C347)="V",-D347,0)))</f>
        <v/>
      </c>
      <c r="P347" s="10">
        <f>IF($B347="","",IF(UPPER($C347)="C",D347*E347,IF(UPPER($C347)="V",-D347*I347,0)))</f>
        <v/>
      </c>
    </row>
    <row r="348">
      <c r="A348" s="6" t="n"/>
      <c r="B348" s="7" t="n"/>
      <c r="C348" s="7" t="n"/>
      <c r="D348" s="8" t="n"/>
      <c r="E348" s="9" t="n"/>
      <c r="F348" s="10">
        <f>IF(OR($B348="",D348="",E348=""),"",D348*E348)</f>
        <v/>
      </c>
      <c r="G348" s="11">
        <f>IF($B348="","",SUMIFS($O$1:O347,$B$1:B347,$B348))</f>
        <v/>
      </c>
      <c r="H348" s="10">
        <f>IF($B348="","",SUMIFS($P$1:P347,$B$1:B347,$B348))</f>
        <v/>
      </c>
      <c r="I348" s="10">
        <f>IF($B348="","",IF(G348&lt;=0,0,H348/G348))</f>
        <v/>
      </c>
      <c r="J348" s="11">
        <f>IF($B348="","",G348+O348)</f>
        <v/>
      </c>
      <c r="K348" s="10">
        <f>IF($B348="","",IF(J348&lt;=0,0,(H348+P348)/J348))</f>
        <v/>
      </c>
      <c r="L348" s="10">
        <f>IF(OR($B348="",UPPER($C348)&lt;&gt;"V"),"",D348*(E348-I348))</f>
        <v/>
      </c>
      <c r="M348" s="12">
        <f>IF(A348="","",YEAR(A348)*100+MONTH(A348))</f>
        <v/>
      </c>
      <c r="N348" s="12">
        <f>IF($B348="","",IF(AND(UPPER($C348)="V",D348&gt;G348),"Venda maior que a posição",IF(AND(UPPER($C348)&lt;&gt;"C",UPPER($C348)&lt;&gt;"V"),"Use C ou V","")))</f>
        <v/>
      </c>
      <c r="O348" s="11">
        <f>IF($B348="","",IF(UPPER($C348)="C",D348,IF(UPPER($C348)="V",-D348,0)))</f>
        <v/>
      </c>
      <c r="P348" s="10">
        <f>IF($B348="","",IF(UPPER($C348)="C",D348*E348,IF(UPPER($C348)="V",-D348*I348,0)))</f>
        <v/>
      </c>
    </row>
    <row r="349">
      <c r="A349" s="6" t="n"/>
      <c r="B349" s="7" t="n"/>
      <c r="C349" s="7" t="n"/>
      <c r="D349" s="8" t="n"/>
      <c r="E349" s="9" t="n"/>
      <c r="F349" s="10">
        <f>IF(OR($B349="",D349="",E349=""),"",D349*E349)</f>
        <v/>
      </c>
      <c r="G349" s="11">
        <f>IF($B349="","",SUMIFS($O$1:O348,$B$1:B348,$B349))</f>
        <v/>
      </c>
      <c r="H349" s="10">
        <f>IF($B349="","",SUMIFS($P$1:P348,$B$1:B348,$B349))</f>
        <v/>
      </c>
      <c r="I349" s="10">
        <f>IF($B349="","",IF(G349&lt;=0,0,H349/G349))</f>
        <v/>
      </c>
      <c r="J349" s="11">
        <f>IF($B349="","",G349+O349)</f>
        <v/>
      </c>
      <c r="K349" s="10">
        <f>IF($B349="","",IF(J349&lt;=0,0,(H349+P349)/J349))</f>
        <v/>
      </c>
      <c r="L349" s="10">
        <f>IF(OR($B349="",UPPER($C349)&lt;&gt;"V"),"",D349*(E349-I349))</f>
        <v/>
      </c>
      <c r="M349" s="12">
        <f>IF(A349="","",YEAR(A349)*100+MONTH(A349))</f>
        <v/>
      </c>
      <c r="N349" s="12">
        <f>IF($B349="","",IF(AND(UPPER($C349)="V",D349&gt;G349),"Venda maior que a posição",IF(AND(UPPER($C349)&lt;&gt;"C",UPPER($C349)&lt;&gt;"V"),"Use C ou V","")))</f>
        <v/>
      </c>
      <c r="O349" s="11">
        <f>IF($B349="","",IF(UPPER($C349)="C",D349,IF(UPPER($C349)="V",-D349,0)))</f>
        <v/>
      </c>
      <c r="P349" s="10">
        <f>IF($B349="","",IF(UPPER($C349)="C",D349*E349,IF(UPPER($C349)="V",-D349*I349,0)))</f>
        <v/>
      </c>
    </row>
    <row r="350">
      <c r="A350" s="6" t="n"/>
      <c r="B350" s="7" t="n"/>
      <c r="C350" s="7" t="n"/>
      <c r="D350" s="8" t="n"/>
      <c r="E350" s="9" t="n"/>
      <c r="F350" s="10">
        <f>IF(OR($B350="",D350="",E350=""),"",D350*E350)</f>
        <v/>
      </c>
      <c r="G350" s="11">
        <f>IF($B350="","",SUMIFS($O$1:O349,$B$1:B349,$B350))</f>
        <v/>
      </c>
      <c r="H350" s="10">
        <f>IF($B350="","",SUMIFS($P$1:P349,$B$1:B349,$B350))</f>
        <v/>
      </c>
      <c r="I350" s="10">
        <f>IF($B350="","",IF(G350&lt;=0,0,H350/G350))</f>
        <v/>
      </c>
      <c r="J350" s="11">
        <f>IF($B350="","",G350+O350)</f>
        <v/>
      </c>
      <c r="K350" s="10">
        <f>IF($B350="","",IF(J350&lt;=0,0,(H350+P350)/J350))</f>
        <v/>
      </c>
      <c r="L350" s="10">
        <f>IF(OR($B350="",UPPER($C350)&lt;&gt;"V"),"",D350*(E350-I350))</f>
        <v/>
      </c>
      <c r="M350" s="12">
        <f>IF(A350="","",YEAR(A350)*100+MONTH(A350))</f>
        <v/>
      </c>
      <c r="N350" s="12">
        <f>IF($B350="","",IF(AND(UPPER($C350)="V",D350&gt;G350),"Venda maior que a posição",IF(AND(UPPER($C350)&lt;&gt;"C",UPPER($C350)&lt;&gt;"V"),"Use C ou V","")))</f>
        <v/>
      </c>
      <c r="O350" s="11">
        <f>IF($B350="","",IF(UPPER($C350)="C",D350,IF(UPPER($C350)="V",-D350,0)))</f>
        <v/>
      </c>
      <c r="P350" s="10">
        <f>IF($B350="","",IF(UPPER($C350)="C",D350*E350,IF(UPPER($C350)="V",-D350*I350,0)))</f>
        <v/>
      </c>
    </row>
    <row r="351">
      <c r="A351" s="6" t="n"/>
      <c r="B351" s="7" t="n"/>
      <c r="C351" s="7" t="n"/>
      <c r="D351" s="8" t="n"/>
      <c r="E351" s="9" t="n"/>
      <c r="F351" s="10">
        <f>IF(OR($B351="",D351="",E351=""),"",D351*E351)</f>
        <v/>
      </c>
      <c r="G351" s="11">
        <f>IF($B351="","",SUMIFS($O$1:O350,$B$1:B350,$B351))</f>
        <v/>
      </c>
      <c r="H351" s="10">
        <f>IF($B351="","",SUMIFS($P$1:P350,$B$1:B350,$B351))</f>
        <v/>
      </c>
      <c r="I351" s="10">
        <f>IF($B351="","",IF(G351&lt;=0,0,H351/G351))</f>
        <v/>
      </c>
      <c r="J351" s="11">
        <f>IF($B351="","",G351+O351)</f>
        <v/>
      </c>
      <c r="K351" s="10">
        <f>IF($B351="","",IF(J351&lt;=0,0,(H351+P351)/J351))</f>
        <v/>
      </c>
      <c r="L351" s="10">
        <f>IF(OR($B351="",UPPER($C351)&lt;&gt;"V"),"",D351*(E351-I351))</f>
        <v/>
      </c>
      <c r="M351" s="12">
        <f>IF(A351="","",YEAR(A351)*100+MONTH(A351))</f>
        <v/>
      </c>
      <c r="N351" s="12">
        <f>IF($B351="","",IF(AND(UPPER($C351)="V",D351&gt;G351),"Venda maior que a posição",IF(AND(UPPER($C351)&lt;&gt;"C",UPPER($C351)&lt;&gt;"V"),"Use C ou V","")))</f>
        <v/>
      </c>
      <c r="O351" s="11">
        <f>IF($B351="","",IF(UPPER($C351)="C",D351,IF(UPPER($C351)="V",-D351,0)))</f>
        <v/>
      </c>
      <c r="P351" s="10">
        <f>IF($B351="","",IF(UPPER($C351)="C",D351*E351,IF(UPPER($C351)="V",-D351*I351,0)))</f>
        <v/>
      </c>
    </row>
    <row r="352">
      <c r="A352" s="6" t="n"/>
      <c r="B352" s="7" t="n"/>
      <c r="C352" s="7" t="n"/>
      <c r="D352" s="8" t="n"/>
      <c r="E352" s="9" t="n"/>
      <c r="F352" s="10">
        <f>IF(OR($B352="",D352="",E352=""),"",D352*E352)</f>
        <v/>
      </c>
      <c r="G352" s="11">
        <f>IF($B352="","",SUMIFS($O$1:O351,$B$1:B351,$B352))</f>
        <v/>
      </c>
      <c r="H352" s="10">
        <f>IF($B352="","",SUMIFS($P$1:P351,$B$1:B351,$B352))</f>
        <v/>
      </c>
      <c r="I352" s="10">
        <f>IF($B352="","",IF(G352&lt;=0,0,H352/G352))</f>
        <v/>
      </c>
      <c r="J352" s="11">
        <f>IF($B352="","",G352+O352)</f>
        <v/>
      </c>
      <c r="K352" s="10">
        <f>IF($B352="","",IF(J352&lt;=0,0,(H352+P352)/J352))</f>
        <v/>
      </c>
      <c r="L352" s="10">
        <f>IF(OR($B352="",UPPER($C352)&lt;&gt;"V"),"",D352*(E352-I352))</f>
        <v/>
      </c>
      <c r="M352" s="12">
        <f>IF(A352="","",YEAR(A352)*100+MONTH(A352))</f>
        <v/>
      </c>
      <c r="N352" s="12">
        <f>IF($B352="","",IF(AND(UPPER($C352)="V",D352&gt;G352),"Venda maior que a posição",IF(AND(UPPER($C352)&lt;&gt;"C",UPPER($C352)&lt;&gt;"V"),"Use C ou V","")))</f>
        <v/>
      </c>
      <c r="O352" s="11">
        <f>IF($B352="","",IF(UPPER($C352)="C",D352,IF(UPPER($C352)="V",-D352,0)))</f>
        <v/>
      </c>
      <c r="P352" s="10">
        <f>IF($B352="","",IF(UPPER($C352)="C",D352*E352,IF(UPPER($C352)="V",-D352*I352,0)))</f>
        <v/>
      </c>
    </row>
    <row r="353">
      <c r="A353" s="6" t="n"/>
      <c r="B353" s="7" t="n"/>
      <c r="C353" s="7" t="n"/>
      <c r="D353" s="8" t="n"/>
      <c r="E353" s="9" t="n"/>
      <c r="F353" s="10">
        <f>IF(OR($B353="",D353="",E353=""),"",D353*E353)</f>
        <v/>
      </c>
      <c r="G353" s="11">
        <f>IF($B353="","",SUMIFS($O$1:O352,$B$1:B352,$B353))</f>
        <v/>
      </c>
      <c r="H353" s="10">
        <f>IF($B353="","",SUMIFS($P$1:P352,$B$1:B352,$B353))</f>
        <v/>
      </c>
      <c r="I353" s="10">
        <f>IF($B353="","",IF(G353&lt;=0,0,H353/G353))</f>
        <v/>
      </c>
      <c r="J353" s="11">
        <f>IF($B353="","",G353+O353)</f>
        <v/>
      </c>
      <c r="K353" s="10">
        <f>IF($B353="","",IF(J353&lt;=0,0,(H353+P353)/J353))</f>
        <v/>
      </c>
      <c r="L353" s="10">
        <f>IF(OR($B353="",UPPER($C353)&lt;&gt;"V"),"",D353*(E353-I353))</f>
        <v/>
      </c>
      <c r="M353" s="12">
        <f>IF(A353="","",YEAR(A353)*100+MONTH(A353))</f>
        <v/>
      </c>
      <c r="N353" s="12">
        <f>IF($B353="","",IF(AND(UPPER($C353)="V",D353&gt;G353),"Venda maior que a posição",IF(AND(UPPER($C353)&lt;&gt;"C",UPPER($C353)&lt;&gt;"V"),"Use C ou V","")))</f>
        <v/>
      </c>
      <c r="O353" s="11">
        <f>IF($B353="","",IF(UPPER($C353)="C",D353,IF(UPPER($C353)="V",-D353,0)))</f>
        <v/>
      </c>
      <c r="P353" s="10">
        <f>IF($B353="","",IF(UPPER($C353)="C",D353*E353,IF(UPPER($C353)="V",-D353*I353,0)))</f>
        <v/>
      </c>
    </row>
    <row r="354">
      <c r="A354" s="6" t="n"/>
      <c r="B354" s="7" t="n"/>
      <c r="C354" s="7" t="n"/>
      <c r="D354" s="8" t="n"/>
      <c r="E354" s="9" t="n"/>
      <c r="F354" s="10">
        <f>IF(OR($B354="",D354="",E354=""),"",D354*E354)</f>
        <v/>
      </c>
      <c r="G354" s="11">
        <f>IF($B354="","",SUMIFS($O$1:O353,$B$1:B353,$B354))</f>
        <v/>
      </c>
      <c r="H354" s="10">
        <f>IF($B354="","",SUMIFS($P$1:P353,$B$1:B353,$B354))</f>
        <v/>
      </c>
      <c r="I354" s="10">
        <f>IF($B354="","",IF(G354&lt;=0,0,H354/G354))</f>
        <v/>
      </c>
      <c r="J354" s="11">
        <f>IF($B354="","",G354+O354)</f>
        <v/>
      </c>
      <c r="K354" s="10">
        <f>IF($B354="","",IF(J354&lt;=0,0,(H354+P354)/J354))</f>
        <v/>
      </c>
      <c r="L354" s="10">
        <f>IF(OR($B354="",UPPER($C354)&lt;&gt;"V"),"",D354*(E354-I354))</f>
        <v/>
      </c>
      <c r="M354" s="12">
        <f>IF(A354="","",YEAR(A354)*100+MONTH(A354))</f>
        <v/>
      </c>
      <c r="N354" s="12">
        <f>IF($B354="","",IF(AND(UPPER($C354)="V",D354&gt;G354),"Venda maior que a posição",IF(AND(UPPER($C354)&lt;&gt;"C",UPPER($C354)&lt;&gt;"V"),"Use C ou V","")))</f>
        <v/>
      </c>
      <c r="O354" s="11">
        <f>IF($B354="","",IF(UPPER($C354)="C",D354,IF(UPPER($C354)="V",-D354,0)))</f>
        <v/>
      </c>
      <c r="P354" s="10">
        <f>IF($B354="","",IF(UPPER($C354)="C",D354*E354,IF(UPPER($C354)="V",-D354*I354,0)))</f>
        <v/>
      </c>
    </row>
    <row r="355">
      <c r="A355" s="6" t="n"/>
      <c r="B355" s="7" t="n"/>
      <c r="C355" s="7" t="n"/>
      <c r="D355" s="8" t="n"/>
      <c r="E355" s="9" t="n"/>
      <c r="F355" s="10">
        <f>IF(OR($B355="",D355="",E355=""),"",D355*E355)</f>
        <v/>
      </c>
      <c r="G355" s="11">
        <f>IF($B355="","",SUMIFS($O$1:O354,$B$1:B354,$B355))</f>
        <v/>
      </c>
      <c r="H355" s="10">
        <f>IF($B355="","",SUMIFS($P$1:P354,$B$1:B354,$B355))</f>
        <v/>
      </c>
      <c r="I355" s="10">
        <f>IF($B355="","",IF(G355&lt;=0,0,H355/G355))</f>
        <v/>
      </c>
      <c r="J355" s="11">
        <f>IF($B355="","",G355+O355)</f>
        <v/>
      </c>
      <c r="K355" s="10">
        <f>IF($B355="","",IF(J355&lt;=0,0,(H355+P355)/J355))</f>
        <v/>
      </c>
      <c r="L355" s="10">
        <f>IF(OR($B355="",UPPER($C355)&lt;&gt;"V"),"",D355*(E355-I355))</f>
        <v/>
      </c>
      <c r="M355" s="12">
        <f>IF(A355="","",YEAR(A355)*100+MONTH(A355))</f>
        <v/>
      </c>
      <c r="N355" s="12">
        <f>IF($B355="","",IF(AND(UPPER($C355)="V",D355&gt;G355),"Venda maior que a posição",IF(AND(UPPER($C355)&lt;&gt;"C",UPPER($C355)&lt;&gt;"V"),"Use C ou V","")))</f>
        <v/>
      </c>
      <c r="O355" s="11">
        <f>IF($B355="","",IF(UPPER($C355)="C",D355,IF(UPPER($C355)="V",-D355,0)))</f>
        <v/>
      </c>
      <c r="P355" s="10">
        <f>IF($B355="","",IF(UPPER($C355)="C",D355*E355,IF(UPPER($C355)="V",-D355*I355,0)))</f>
        <v/>
      </c>
    </row>
    <row r="356">
      <c r="A356" s="6" t="n"/>
      <c r="B356" s="7" t="n"/>
      <c r="C356" s="7" t="n"/>
      <c r="D356" s="8" t="n"/>
      <c r="E356" s="9" t="n"/>
      <c r="F356" s="10">
        <f>IF(OR($B356="",D356="",E356=""),"",D356*E356)</f>
        <v/>
      </c>
      <c r="G356" s="11">
        <f>IF($B356="","",SUMIFS($O$1:O355,$B$1:B355,$B356))</f>
        <v/>
      </c>
      <c r="H356" s="10">
        <f>IF($B356="","",SUMIFS($P$1:P355,$B$1:B355,$B356))</f>
        <v/>
      </c>
      <c r="I356" s="10">
        <f>IF($B356="","",IF(G356&lt;=0,0,H356/G356))</f>
        <v/>
      </c>
      <c r="J356" s="11">
        <f>IF($B356="","",G356+O356)</f>
        <v/>
      </c>
      <c r="K356" s="10">
        <f>IF($B356="","",IF(J356&lt;=0,0,(H356+P356)/J356))</f>
        <v/>
      </c>
      <c r="L356" s="10">
        <f>IF(OR($B356="",UPPER($C356)&lt;&gt;"V"),"",D356*(E356-I356))</f>
        <v/>
      </c>
      <c r="M356" s="12">
        <f>IF(A356="","",YEAR(A356)*100+MONTH(A356))</f>
        <v/>
      </c>
      <c r="N356" s="12">
        <f>IF($B356="","",IF(AND(UPPER($C356)="V",D356&gt;G356),"Venda maior que a posição",IF(AND(UPPER($C356)&lt;&gt;"C",UPPER($C356)&lt;&gt;"V"),"Use C ou V","")))</f>
        <v/>
      </c>
      <c r="O356" s="11">
        <f>IF($B356="","",IF(UPPER($C356)="C",D356,IF(UPPER($C356)="V",-D356,0)))</f>
        <v/>
      </c>
      <c r="P356" s="10">
        <f>IF($B356="","",IF(UPPER($C356)="C",D356*E356,IF(UPPER($C356)="V",-D356*I356,0)))</f>
        <v/>
      </c>
    </row>
    <row r="357">
      <c r="A357" s="6" t="n"/>
      <c r="B357" s="7" t="n"/>
      <c r="C357" s="7" t="n"/>
      <c r="D357" s="8" t="n"/>
      <c r="E357" s="9" t="n"/>
      <c r="F357" s="10">
        <f>IF(OR($B357="",D357="",E357=""),"",D357*E357)</f>
        <v/>
      </c>
      <c r="G357" s="11">
        <f>IF($B357="","",SUMIFS($O$1:O356,$B$1:B356,$B357))</f>
        <v/>
      </c>
      <c r="H357" s="10">
        <f>IF($B357="","",SUMIFS($P$1:P356,$B$1:B356,$B357))</f>
        <v/>
      </c>
      <c r="I357" s="10">
        <f>IF($B357="","",IF(G357&lt;=0,0,H357/G357))</f>
        <v/>
      </c>
      <c r="J357" s="11">
        <f>IF($B357="","",G357+O357)</f>
        <v/>
      </c>
      <c r="K357" s="10">
        <f>IF($B357="","",IF(J357&lt;=0,0,(H357+P357)/J357))</f>
        <v/>
      </c>
      <c r="L357" s="10">
        <f>IF(OR($B357="",UPPER($C357)&lt;&gt;"V"),"",D357*(E357-I357))</f>
        <v/>
      </c>
      <c r="M357" s="12">
        <f>IF(A357="","",YEAR(A357)*100+MONTH(A357))</f>
        <v/>
      </c>
      <c r="N357" s="12">
        <f>IF($B357="","",IF(AND(UPPER($C357)="V",D357&gt;G357),"Venda maior que a posição",IF(AND(UPPER($C357)&lt;&gt;"C",UPPER($C357)&lt;&gt;"V"),"Use C ou V","")))</f>
        <v/>
      </c>
      <c r="O357" s="11">
        <f>IF($B357="","",IF(UPPER($C357)="C",D357,IF(UPPER($C357)="V",-D357,0)))</f>
        <v/>
      </c>
      <c r="P357" s="10">
        <f>IF($B357="","",IF(UPPER($C357)="C",D357*E357,IF(UPPER($C357)="V",-D357*I357,0)))</f>
        <v/>
      </c>
    </row>
    <row r="358">
      <c r="A358" s="6" t="n"/>
      <c r="B358" s="7" t="n"/>
      <c r="C358" s="7" t="n"/>
      <c r="D358" s="8" t="n"/>
      <c r="E358" s="9" t="n"/>
      <c r="F358" s="10">
        <f>IF(OR($B358="",D358="",E358=""),"",D358*E358)</f>
        <v/>
      </c>
      <c r="G358" s="11">
        <f>IF($B358="","",SUMIFS($O$1:O357,$B$1:B357,$B358))</f>
        <v/>
      </c>
      <c r="H358" s="10">
        <f>IF($B358="","",SUMIFS($P$1:P357,$B$1:B357,$B358))</f>
        <v/>
      </c>
      <c r="I358" s="10">
        <f>IF($B358="","",IF(G358&lt;=0,0,H358/G358))</f>
        <v/>
      </c>
      <c r="J358" s="11">
        <f>IF($B358="","",G358+O358)</f>
        <v/>
      </c>
      <c r="K358" s="10">
        <f>IF($B358="","",IF(J358&lt;=0,0,(H358+P358)/J358))</f>
        <v/>
      </c>
      <c r="L358" s="10">
        <f>IF(OR($B358="",UPPER($C358)&lt;&gt;"V"),"",D358*(E358-I358))</f>
        <v/>
      </c>
      <c r="M358" s="12">
        <f>IF(A358="","",YEAR(A358)*100+MONTH(A358))</f>
        <v/>
      </c>
      <c r="N358" s="12">
        <f>IF($B358="","",IF(AND(UPPER($C358)="V",D358&gt;G358),"Venda maior que a posição",IF(AND(UPPER($C358)&lt;&gt;"C",UPPER($C358)&lt;&gt;"V"),"Use C ou V","")))</f>
        <v/>
      </c>
      <c r="O358" s="11">
        <f>IF($B358="","",IF(UPPER($C358)="C",D358,IF(UPPER($C358)="V",-D358,0)))</f>
        <v/>
      </c>
      <c r="P358" s="10">
        <f>IF($B358="","",IF(UPPER($C358)="C",D358*E358,IF(UPPER($C358)="V",-D358*I358,0)))</f>
        <v/>
      </c>
    </row>
    <row r="359">
      <c r="A359" s="6" t="n"/>
      <c r="B359" s="7" t="n"/>
      <c r="C359" s="7" t="n"/>
      <c r="D359" s="8" t="n"/>
      <c r="E359" s="9" t="n"/>
      <c r="F359" s="10">
        <f>IF(OR($B359="",D359="",E359=""),"",D359*E359)</f>
        <v/>
      </c>
      <c r="G359" s="11">
        <f>IF($B359="","",SUMIFS($O$1:O358,$B$1:B358,$B359))</f>
        <v/>
      </c>
      <c r="H359" s="10">
        <f>IF($B359="","",SUMIFS($P$1:P358,$B$1:B358,$B359))</f>
        <v/>
      </c>
      <c r="I359" s="10">
        <f>IF($B359="","",IF(G359&lt;=0,0,H359/G359))</f>
        <v/>
      </c>
      <c r="J359" s="11">
        <f>IF($B359="","",G359+O359)</f>
        <v/>
      </c>
      <c r="K359" s="10">
        <f>IF($B359="","",IF(J359&lt;=0,0,(H359+P359)/J359))</f>
        <v/>
      </c>
      <c r="L359" s="10">
        <f>IF(OR($B359="",UPPER($C359)&lt;&gt;"V"),"",D359*(E359-I359))</f>
        <v/>
      </c>
      <c r="M359" s="12">
        <f>IF(A359="","",YEAR(A359)*100+MONTH(A359))</f>
        <v/>
      </c>
      <c r="N359" s="12">
        <f>IF($B359="","",IF(AND(UPPER($C359)="V",D359&gt;G359),"Venda maior que a posição",IF(AND(UPPER($C359)&lt;&gt;"C",UPPER($C359)&lt;&gt;"V"),"Use C ou V","")))</f>
        <v/>
      </c>
      <c r="O359" s="11">
        <f>IF($B359="","",IF(UPPER($C359)="C",D359,IF(UPPER($C359)="V",-D359,0)))</f>
        <v/>
      </c>
      <c r="P359" s="10">
        <f>IF($B359="","",IF(UPPER($C359)="C",D359*E359,IF(UPPER($C359)="V",-D359*I359,0)))</f>
        <v/>
      </c>
    </row>
    <row r="360">
      <c r="A360" s="6" t="n"/>
      <c r="B360" s="7" t="n"/>
      <c r="C360" s="7" t="n"/>
      <c r="D360" s="8" t="n"/>
      <c r="E360" s="9" t="n"/>
      <c r="F360" s="10">
        <f>IF(OR($B360="",D360="",E360=""),"",D360*E360)</f>
        <v/>
      </c>
      <c r="G360" s="11">
        <f>IF($B360="","",SUMIFS($O$1:O359,$B$1:B359,$B360))</f>
        <v/>
      </c>
      <c r="H360" s="10">
        <f>IF($B360="","",SUMIFS($P$1:P359,$B$1:B359,$B360))</f>
        <v/>
      </c>
      <c r="I360" s="10">
        <f>IF($B360="","",IF(G360&lt;=0,0,H360/G360))</f>
        <v/>
      </c>
      <c r="J360" s="11">
        <f>IF($B360="","",G360+O360)</f>
        <v/>
      </c>
      <c r="K360" s="10">
        <f>IF($B360="","",IF(J360&lt;=0,0,(H360+P360)/J360))</f>
        <v/>
      </c>
      <c r="L360" s="10">
        <f>IF(OR($B360="",UPPER($C360)&lt;&gt;"V"),"",D360*(E360-I360))</f>
        <v/>
      </c>
      <c r="M360" s="12">
        <f>IF(A360="","",YEAR(A360)*100+MONTH(A360))</f>
        <v/>
      </c>
      <c r="N360" s="12">
        <f>IF($B360="","",IF(AND(UPPER($C360)="V",D360&gt;G360),"Venda maior que a posição",IF(AND(UPPER($C360)&lt;&gt;"C",UPPER($C360)&lt;&gt;"V"),"Use C ou V","")))</f>
        <v/>
      </c>
      <c r="O360" s="11">
        <f>IF($B360="","",IF(UPPER($C360)="C",D360,IF(UPPER($C360)="V",-D360,0)))</f>
        <v/>
      </c>
      <c r="P360" s="10">
        <f>IF($B360="","",IF(UPPER($C360)="C",D360*E360,IF(UPPER($C360)="V",-D360*I360,0)))</f>
        <v/>
      </c>
    </row>
    <row r="361">
      <c r="A361" s="6" t="n"/>
      <c r="B361" s="7" t="n"/>
      <c r="C361" s="7" t="n"/>
      <c r="D361" s="8" t="n"/>
      <c r="E361" s="9" t="n"/>
      <c r="F361" s="10">
        <f>IF(OR($B361="",D361="",E361=""),"",D361*E361)</f>
        <v/>
      </c>
      <c r="G361" s="11">
        <f>IF($B361="","",SUMIFS($O$1:O360,$B$1:B360,$B361))</f>
        <v/>
      </c>
      <c r="H361" s="10">
        <f>IF($B361="","",SUMIFS($P$1:P360,$B$1:B360,$B361))</f>
        <v/>
      </c>
      <c r="I361" s="10">
        <f>IF($B361="","",IF(G361&lt;=0,0,H361/G361))</f>
        <v/>
      </c>
      <c r="J361" s="11">
        <f>IF($B361="","",G361+O361)</f>
        <v/>
      </c>
      <c r="K361" s="10">
        <f>IF($B361="","",IF(J361&lt;=0,0,(H361+P361)/J361))</f>
        <v/>
      </c>
      <c r="L361" s="10">
        <f>IF(OR($B361="",UPPER($C361)&lt;&gt;"V"),"",D361*(E361-I361))</f>
        <v/>
      </c>
      <c r="M361" s="12">
        <f>IF(A361="","",YEAR(A361)*100+MONTH(A361))</f>
        <v/>
      </c>
      <c r="N361" s="12">
        <f>IF($B361="","",IF(AND(UPPER($C361)="V",D361&gt;G361),"Venda maior que a posição",IF(AND(UPPER($C361)&lt;&gt;"C",UPPER($C361)&lt;&gt;"V"),"Use C ou V","")))</f>
        <v/>
      </c>
      <c r="O361" s="11">
        <f>IF($B361="","",IF(UPPER($C361)="C",D361,IF(UPPER($C361)="V",-D361,0)))</f>
        <v/>
      </c>
      <c r="P361" s="10">
        <f>IF($B361="","",IF(UPPER($C361)="C",D361*E361,IF(UPPER($C361)="V",-D361*I361,0)))</f>
        <v/>
      </c>
    </row>
    <row r="362">
      <c r="A362" s="6" t="n"/>
      <c r="B362" s="7" t="n"/>
      <c r="C362" s="7" t="n"/>
      <c r="D362" s="8" t="n"/>
      <c r="E362" s="9" t="n"/>
      <c r="F362" s="10">
        <f>IF(OR($B362="",D362="",E362=""),"",D362*E362)</f>
        <v/>
      </c>
      <c r="G362" s="11">
        <f>IF($B362="","",SUMIFS($O$1:O361,$B$1:B361,$B362))</f>
        <v/>
      </c>
      <c r="H362" s="10">
        <f>IF($B362="","",SUMIFS($P$1:P361,$B$1:B361,$B362))</f>
        <v/>
      </c>
      <c r="I362" s="10">
        <f>IF($B362="","",IF(G362&lt;=0,0,H362/G362))</f>
        <v/>
      </c>
      <c r="J362" s="11">
        <f>IF($B362="","",G362+O362)</f>
        <v/>
      </c>
      <c r="K362" s="10">
        <f>IF($B362="","",IF(J362&lt;=0,0,(H362+P362)/J362))</f>
        <v/>
      </c>
      <c r="L362" s="10">
        <f>IF(OR($B362="",UPPER($C362)&lt;&gt;"V"),"",D362*(E362-I362))</f>
        <v/>
      </c>
      <c r="M362" s="12">
        <f>IF(A362="","",YEAR(A362)*100+MONTH(A362))</f>
        <v/>
      </c>
      <c r="N362" s="12">
        <f>IF($B362="","",IF(AND(UPPER($C362)="V",D362&gt;G362),"Venda maior que a posição",IF(AND(UPPER($C362)&lt;&gt;"C",UPPER($C362)&lt;&gt;"V"),"Use C ou V","")))</f>
        <v/>
      </c>
      <c r="O362" s="11">
        <f>IF($B362="","",IF(UPPER($C362)="C",D362,IF(UPPER($C362)="V",-D362,0)))</f>
        <v/>
      </c>
      <c r="P362" s="10">
        <f>IF($B362="","",IF(UPPER($C362)="C",D362*E362,IF(UPPER($C362)="V",-D362*I362,0)))</f>
        <v/>
      </c>
    </row>
    <row r="363">
      <c r="A363" s="6" t="n"/>
      <c r="B363" s="7" t="n"/>
      <c r="C363" s="7" t="n"/>
      <c r="D363" s="8" t="n"/>
      <c r="E363" s="9" t="n"/>
      <c r="F363" s="10">
        <f>IF(OR($B363="",D363="",E363=""),"",D363*E363)</f>
        <v/>
      </c>
      <c r="G363" s="11">
        <f>IF($B363="","",SUMIFS($O$1:O362,$B$1:B362,$B363))</f>
        <v/>
      </c>
      <c r="H363" s="10">
        <f>IF($B363="","",SUMIFS($P$1:P362,$B$1:B362,$B363))</f>
        <v/>
      </c>
      <c r="I363" s="10">
        <f>IF($B363="","",IF(G363&lt;=0,0,H363/G363))</f>
        <v/>
      </c>
      <c r="J363" s="11">
        <f>IF($B363="","",G363+O363)</f>
        <v/>
      </c>
      <c r="K363" s="10">
        <f>IF($B363="","",IF(J363&lt;=0,0,(H363+P363)/J363))</f>
        <v/>
      </c>
      <c r="L363" s="10">
        <f>IF(OR($B363="",UPPER($C363)&lt;&gt;"V"),"",D363*(E363-I363))</f>
        <v/>
      </c>
      <c r="M363" s="12">
        <f>IF(A363="","",YEAR(A363)*100+MONTH(A363))</f>
        <v/>
      </c>
      <c r="N363" s="12">
        <f>IF($B363="","",IF(AND(UPPER($C363)="V",D363&gt;G363),"Venda maior que a posição",IF(AND(UPPER($C363)&lt;&gt;"C",UPPER($C363)&lt;&gt;"V"),"Use C ou V","")))</f>
        <v/>
      </c>
      <c r="O363" s="11">
        <f>IF($B363="","",IF(UPPER($C363)="C",D363,IF(UPPER($C363)="V",-D363,0)))</f>
        <v/>
      </c>
      <c r="P363" s="10">
        <f>IF($B363="","",IF(UPPER($C363)="C",D363*E363,IF(UPPER($C363)="V",-D363*I363,0)))</f>
        <v/>
      </c>
    </row>
    <row r="364">
      <c r="A364" s="6" t="n"/>
      <c r="B364" s="7" t="n"/>
      <c r="C364" s="7" t="n"/>
      <c r="D364" s="8" t="n"/>
      <c r="E364" s="9" t="n"/>
      <c r="F364" s="10">
        <f>IF(OR($B364="",D364="",E364=""),"",D364*E364)</f>
        <v/>
      </c>
      <c r="G364" s="11">
        <f>IF($B364="","",SUMIFS($O$1:O363,$B$1:B363,$B364))</f>
        <v/>
      </c>
      <c r="H364" s="10">
        <f>IF($B364="","",SUMIFS($P$1:P363,$B$1:B363,$B364))</f>
        <v/>
      </c>
      <c r="I364" s="10">
        <f>IF($B364="","",IF(G364&lt;=0,0,H364/G364))</f>
        <v/>
      </c>
      <c r="J364" s="11">
        <f>IF($B364="","",G364+O364)</f>
        <v/>
      </c>
      <c r="K364" s="10">
        <f>IF($B364="","",IF(J364&lt;=0,0,(H364+P364)/J364))</f>
        <v/>
      </c>
      <c r="L364" s="10">
        <f>IF(OR($B364="",UPPER($C364)&lt;&gt;"V"),"",D364*(E364-I364))</f>
        <v/>
      </c>
      <c r="M364" s="12">
        <f>IF(A364="","",YEAR(A364)*100+MONTH(A364))</f>
        <v/>
      </c>
      <c r="N364" s="12">
        <f>IF($B364="","",IF(AND(UPPER($C364)="V",D364&gt;G364),"Venda maior que a posição",IF(AND(UPPER($C364)&lt;&gt;"C",UPPER($C364)&lt;&gt;"V"),"Use C ou V","")))</f>
        <v/>
      </c>
      <c r="O364" s="11">
        <f>IF($B364="","",IF(UPPER($C364)="C",D364,IF(UPPER($C364)="V",-D364,0)))</f>
        <v/>
      </c>
      <c r="P364" s="10">
        <f>IF($B364="","",IF(UPPER($C364)="C",D364*E364,IF(UPPER($C364)="V",-D364*I364,0)))</f>
        <v/>
      </c>
    </row>
    <row r="365">
      <c r="A365" s="6" t="n"/>
      <c r="B365" s="7" t="n"/>
      <c r="C365" s="7" t="n"/>
      <c r="D365" s="8" t="n"/>
      <c r="E365" s="9" t="n"/>
      <c r="F365" s="10">
        <f>IF(OR($B365="",D365="",E365=""),"",D365*E365)</f>
        <v/>
      </c>
      <c r="G365" s="11">
        <f>IF($B365="","",SUMIFS($O$1:O364,$B$1:B364,$B365))</f>
        <v/>
      </c>
      <c r="H365" s="10">
        <f>IF($B365="","",SUMIFS($P$1:P364,$B$1:B364,$B365))</f>
        <v/>
      </c>
      <c r="I365" s="10">
        <f>IF($B365="","",IF(G365&lt;=0,0,H365/G365))</f>
        <v/>
      </c>
      <c r="J365" s="11">
        <f>IF($B365="","",G365+O365)</f>
        <v/>
      </c>
      <c r="K365" s="10">
        <f>IF($B365="","",IF(J365&lt;=0,0,(H365+P365)/J365))</f>
        <v/>
      </c>
      <c r="L365" s="10">
        <f>IF(OR($B365="",UPPER($C365)&lt;&gt;"V"),"",D365*(E365-I365))</f>
        <v/>
      </c>
      <c r="M365" s="12">
        <f>IF(A365="","",YEAR(A365)*100+MONTH(A365))</f>
        <v/>
      </c>
      <c r="N365" s="12">
        <f>IF($B365="","",IF(AND(UPPER($C365)="V",D365&gt;G365),"Venda maior que a posição",IF(AND(UPPER($C365)&lt;&gt;"C",UPPER($C365)&lt;&gt;"V"),"Use C ou V","")))</f>
        <v/>
      </c>
      <c r="O365" s="11">
        <f>IF($B365="","",IF(UPPER($C365)="C",D365,IF(UPPER($C365)="V",-D365,0)))</f>
        <v/>
      </c>
      <c r="P365" s="10">
        <f>IF($B365="","",IF(UPPER($C365)="C",D365*E365,IF(UPPER($C365)="V",-D365*I365,0)))</f>
        <v/>
      </c>
    </row>
    <row r="366">
      <c r="A366" s="6" t="n"/>
      <c r="B366" s="7" t="n"/>
      <c r="C366" s="7" t="n"/>
      <c r="D366" s="8" t="n"/>
      <c r="E366" s="9" t="n"/>
      <c r="F366" s="10">
        <f>IF(OR($B366="",D366="",E366=""),"",D366*E366)</f>
        <v/>
      </c>
      <c r="G366" s="11">
        <f>IF($B366="","",SUMIFS($O$1:O365,$B$1:B365,$B366))</f>
        <v/>
      </c>
      <c r="H366" s="10">
        <f>IF($B366="","",SUMIFS($P$1:P365,$B$1:B365,$B366))</f>
        <v/>
      </c>
      <c r="I366" s="10">
        <f>IF($B366="","",IF(G366&lt;=0,0,H366/G366))</f>
        <v/>
      </c>
      <c r="J366" s="11">
        <f>IF($B366="","",G366+O366)</f>
        <v/>
      </c>
      <c r="K366" s="10">
        <f>IF($B366="","",IF(J366&lt;=0,0,(H366+P366)/J366))</f>
        <v/>
      </c>
      <c r="L366" s="10">
        <f>IF(OR($B366="",UPPER($C366)&lt;&gt;"V"),"",D366*(E366-I366))</f>
        <v/>
      </c>
      <c r="M366" s="12">
        <f>IF(A366="","",YEAR(A366)*100+MONTH(A366))</f>
        <v/>
      </c>
      <c r="N366" s="12">
        <f>IF($B366="","",IF(AND(UPPER($C366)="V",D366&gt;G366),"Venda maior que a posição",IF(AND(UPPER($C366)&lt;&gt;"C",UPPER($C366)&lt;&gt;"V"),"Use C ou V","")))</f>
        <v/>
      </c>
      <c r="O366" s="11">
        <f>IF($B366="","",IF(UPPER($C366)="C",D366,IF(UPPER($C366)="V",-D366,0)))</f>
        <v/>
      </c>
      <c r="P366" s="10">
        <f>IF($B366="","",IF(UPPER($C366)="C",D366*E366,IF(UPPER($C366)="V",-D366*I366,0)))</f>
        <v/>
      </c>
    </row>
    <row r="367">
      <c r="A367" s="6" t="n"/>
      <c r="B367" s="7" t="n"/>
      <c r="C367" s="7" t="n"/>
      <c r="D367" s="8" t="n"/>
      <c r="E367" s="9" t="n"/>
      <c r="F367" s="10">
        <f>IF(OR($B367="",D367="",E367=""),"",D367*E367)</f>
        <v/>
      </c>
      <c r="G367" s="11">
        <f>IF($B367="","",SUMIFS($O$1:O366,$B$1:B366,$B367))</f>
        <v/>
      </c>
      <c r="H367" s="10">
        <f>IF($B367="","",SUMIFS($P$1:P366,$B$1:B366,$B367))</f>
        <v/>
      </c>
      <c r="I367" s="10">
        <f>IF($B367="","",IF(G367&lt;=0,0,H367/G367))</f>
        <v/>
      </c>
      <c r="J367" s="11">
        <f>IF($B367="","",G367+O367)</f>
        <v/>
      </c>
      <c r="K367" s="10">
        <f>IF($B367="","",IF(J367&lt;=0,0,(H367+P367)/J367))</f>
        <v/>
      </c>
      <c r="L367" s="10">
        <f>IF(OR($B367="",UPPER($C367)&lt;&gt;"V"),"",D367*(E367-I367))</f>
        <v/>
      </c>
      <c r="M367" s="12">
        <f>IF(A367="","",YEAR(A367)*100+MONTH(A367))</f>
        <v/>
      </c>
      <c r="N367" s="12">
        <f>IF($B367="","",IF(AND(UPPER($C367)="V",D367&gt;G367),"Venda maior que a posição",IF(AND(UPPER($C367)&lt;&gt;"C",UPPER($C367)&lt;&gt;"V"),"Use C ou V","")))</f>
        <v/>
      </c>
      <c r="O367" s="11">
        <f>IF($B367="","",IF(UPPER($C367)="C",D367,IF(UPPER($C367)="V",-D367,0)))</f>
        <v/>
      </c>
      <c r="P367" s="10">
        <f>IF($B367="","",IF(UPPER($C367)="C",D367*E367,IF(UPPER($C367)="V",-D367*I367,0)))</f>
        <v/>
      </c>
    </row>
    <row r="368">
      <c r="A368" s="6" t="n"/>
      <c r="B368" s="7" t="n"/>
      <c r="C368" s="7" t="n"/>
      <c r="D368" s="8" t="n"/>
      <c r="E368" s="9" t="n"/>
      <c r="F368" s="10">
        <f>IF(OR($B368="",D368="",E368=""),"",D368*E368)</f>
        <v/>
      </c>
      <c r="G368" s="11">
        <f>IF($B368="","",SUMIFS($O$1:O367,$B$1:B367,$B368))</f>
        <v/>
      </c>
      <c r="H368" s="10">
        <f>IF($B368="","",SUMIFS($P$1:P367,$B$1:B367,$B368))</f>
        <v/>
      </c>
      <c r="I368" s="10">
        <f>IF($B368="","",IF(G368&lt;=0,0,H368/G368))</f>
        <v/>
      </c>
      <c r="J368" s="11">
        <f>IF($B368="","",G368+O368)</f>
        <v/>
      </c>
      <c r="K368" s="10">
        <f>IF($B368="","",IF(J368&lt;=0,0,(H368+P368)/J368))</f>
        <v/>
      </c>
      <c r="L368" s="10">
        <f>IF(OR($B368="",UPPER($C368)&lt;&gt;"V"),"",D368*(E368-I368))</f>
        <v/>
      </c>
      <c r="M368" s="12">
        <f>IF(A368="","",YEAR(A368)*100+MONTH(A368))</f>
        <v/>
      </c>
      <c r="N368" s="12">
        <f>IF($B368="","",IF(AND(UPPER($C368)="V",D368&gt;G368),"Venda maior que a posição",IF(AND(UPPER($C368)&lt;&gt;"C",UPPER($C368)&lt;&gt;"V"),"Use C ou V","")))</f>
        <v/>
      </c>
      <c r="O368" s="11">
        <f>IF($B368="","",IF(UPPER($C368)="C",D368,IF(UPPER($C368)="V",-D368,0)))</f>
        <v/>
      </c>
      <c r="P368" s="10">
        <f>IF($B368="","",IF(UPPER($C368)="C",D368*E368,IF(UPPER($C368)="V",-D368*I368,0)))</f>
        <v/>
      </c>
    </row>
    <row r="369">
      <c r="A369" s="6" t="n"/>
      <c r="B369" s="7" t="n"/>
      <c r="C369" s="7" t="n"/>
      <c r="D369" s="8" t="n"/>
      <c r="E369" s="9" t="n"/>
      <c r="F369" s="10">
        <f>IF(OR($B369="",D369="",E369=""),"",D369*E369)</f>
        <v/>
      </c>
      <c r="G369" s="11">
        <f>IF($B369="","",SUMIFS($O$1:O368,$B$1:B368,$B369))</f>
        <v/>
      </c>
      <c r="H369" s="10">
        <f>IF($B369="","",SUMIFS($P$1:P368,$B$1:B368,$B369))</f>
        <v/>
      </c>
      <c r="I369" s="10">
        <f>IF($B369="","",IF(G369&lt;=0,0,H369/G369))</f>
        <v/>
      </c>
      <c r="J369" s="11">
        <f>IF($B369="","",G369+O369)</f>
        <v/>
      </c>
      <c r="K369" s="10">
        <f>IF($B369="","",IF(J369&lt;=0,0,(H369+P369)/J369))</f>
        <v/>
      </c>
      <c r="L369" s="10">
        <f>IF(OR($B369="",UPPER($C369)&lt;&gt;"V"),"",D369*(E369-I369))</f>
        <v/>
      </c>
      <c r="M369" s="12">
        <f>IF(A369="","",YEAR(A369)*100+MONTH(A369))</f>
        <v/>
      </c>
      <c r="N369" s="12">
        <f>IF($B369="","",IF(AND(UPPER($C369)="V",D369&gt;G369),"Venda maior que a posição",IF(AND(UPPER($C369)&lt;&gt;"C",UPPER($C369)&lt;&gt;"V"),"Use C ou V","")))</f>
        <v/>
      </c>
      <c r="O369" s="11">
        <f>IF($B369="","",IF(UPPER($C369)="C",D369,IF(UPPER($C369)="V",-D369,0)))</f>
        <v/>
      </c>
      <c r="P369" s="10">
        <f>IF($B369="","",IF(UPPER($C369)="C",D369*E369,IF(UPPER($C369)="V",-D369*I369,0)))</f>
        <v/>
      </c>
    </row>
    <row r="370">
      <c r="A370" s="6" t="n"/>
      <c r="B370" s="7" t="n"/>
      <c r="C370" s="7" t="n"/>
      <c r="D370" s="8" t="n"/>
      <c r="E370" s="9" t="n"/>
      <c r="F370" s="10">
        <f>IF(OR($B370="",D370="",E370=""),"",D370*E370)</f>
        <v/>
      </c>
      <c r="G370" s="11">
        <f>IF($B370="","",SUMIFS($O$1:O369,$B$1:B369,$B370))</f>
        <v/>
      </c>
      <c r="H370" s="10">
        <f>IF($B370="","",SUMIFS($P$1:P369,$B$1:B369,$B370))</f>
        <v/>
      </c>
      <c r="I370" s="10">
        <f>IF($B370="","",IF(G370&lt;=0,0,H370/G370))</f>
        <v/>
      </c>
      <c r="J370" s="11">
        <f>IF($B370="","",G370+O370)</f>
        <v/>
      </c>
      <c r="K370" s="10">
        <f>IF($B370="","",IF(J370&lt;=0,0,(H370+P370)/J370))</f>
        <v/>
      </c>
      <c r="L370" s="10">
        <f>IF(OR($B370="",UPPER($C370)&lt;&gt;"V"),"",D370*(E370-I370))</f>
        <v/>
      </c>
      <c r="M370" s="12">
        <f>IF(A370="","",YEAR(A370)*100+MONTH(A370))</f>
        <v/>
      </c>
      <c r="N370" s="12">
        <f>IF($B370="","",IF(AND(UPPER($C370)="V",D370&gt;G370),"Venda maior que a posição",IF(AND(UPPER($C370)&lt;&gt;"C",UPPER($C370)&lt;&gt;"V"),"Use C ou V","")))</f>
        <v/>
      </c>
      <c r="O370" s="11">
        <f>IF($B370="","",IF(UPPER($C370)="C",D370,IF(UPPER($C370)="V",-D370,0)))</f>
        <v/>
      </c>
      <c r="P370" s="10">
        <f>IF($B370="","",IF(UPPER($C370)="C",D370*E370,IF(UPPER($C370)="V",-D370*I370,0)))</f>
        <v/>
      </c>
    </row>
    <row r="371">
      <c r="A371" s="6" t="n"/>
      <c r="B371" s="7" t="n"/>
      <c r="C371" s="7" t="n"/>
      <c r="D371" s="8" t="n"/>
      <c r="E371" s="9" t="n"/>
      <c r="F371" s="10">
        <f>IF(OR($B371="",D371="",E371=""),"",D371*E371)</f>
        <v/>
      </c>
      <c r="G371" s="11">
        <f>IF($B371="","",SUMIFS($O$1:O370,$B$1:B370,$B371))</f>
        <v/>
      </c>
      <c r="H371" s="10">
        <f>IF($B371="","",SUMIFS($P$1:P370,$B$1:B370,$B371))</f>
        <v/>
      </c>
      <c r="I371" s="10">
        <f>IF($B371="","",IF(G371&lt;=0,0,H371/G371))</f>
        <v/>
      </c>
      <c r="J371" s="11">
        <f>IF($B371="","",G371+O371)</f>
        <v/>
      </c>
      <c r="K371" s="10">
        <f>IF($B371="","",IF(J371&lt;=0,0,(H371+P371)/J371))</f>
        <v/>
      </c>
      <c r="L371" s="10">
        <f>IF(OR($B371="",UPPER($C371)&lt;&gt;"V"),"",D371*(E371-I371))</f>
        <v/>
      </c>
      <c r="M371" s="12">
        <f>IF(A371="","",YEAR(A371)*100+MONTH(A371))</f>
        <v/>
      </c>
      <c r="N371" s="12">
        <f>IF($B371="","",IF(AND(UPPER($C371)="V",D371&gt;G371),"Venda maior que a posição",IF(AND(UPPER($C371)&lt;&gt;"C",UPPER($C371)&lt;&gt;"V"),"Use C ou V","")))</f>
        <v/>
      </c>
      <c r="O371" s="11">
        <f>IF($B371="","",IF(UPPER($C371)="C",D371,IF(UPPER($C371)="V",-D371,0)))</f>
        <v/>
      </c>
      <c r="P371" s="10">
        <f>IF($B371="","",IF(UPPER($C371)="C",D371*E371,IF(UPPER($C371)="V",-D371*I371,0)))</f>
        <v/>
      </c>
    </row>
    <row r="372">
      <c r="A372" s="6" t="n"/>
      <c r="B372" s="7" t="n"/>
      <c r="C372" s="7" t="n"/>
      <c r="D372" s="8" t="n"/>
      <c r="E372" s="9" t="n"/>
      <c r="F372" s="10">
        <f>IF(OR($B372="",D372="",E372=""),"",D372*E372)</f>
        <v/>
      </c>
      <c r="G372" s="11">
        <f>IF($B372="","",SUMIFS($O$1:O371,$B$1:B371,$B372))</f>
        <v/>
      </c>
      <c r="H372" s="10">
        <f>IF($B372="","",SUMIFS($P$1:P371,$B$1:B371,$B372))</f>
        <v/>
      </c>
      <c r="I372" s="10">
        <f>IF($B372="","",IF(G372&lt;=0,0,H372/G372))</f>
        <v/>
      </c>
      <c r="J372" s="11">
        <f>IF($B372="","",G372+O372)</f>
        <v/>
      </c>
      <c r="K372" s="10">
        <f>IF($B372="","",IF(J372&lt;=0,0,(H372+P372)/J372))</f>
        <v/>
      </c>
      <c r="L372" s="10">
        <f>IF(OR($B372="",UPPER($C372)&lt;&gt;"V"),"",D372*(E372-I372))</f>
        <v/>
      </c>
      <c r="M372" s="12">
        <f>IF(A372="","",YEAR(A372)*100+MONTH(A372))</f>
        <v/>
      </c>
      <c r="N372" s="12">
        <f>IF($B372="","",IF(AND(UPPER($C372)="V",D372&gt;G372),"Venda maior que a posição",IF(AND(UPPER($C372)&lt;&gt;"C",UPPER($C372)&lt;&gt;"V"),"Use C ou V","")))</f>
        <v/>
      </c>
      <c r="O372" s="11">
        <f>IF($B372="","",IF(UPPER($C372)="C",D372,IF(UPPER($C372)="V",-D372,0)))</f>
        <v/>
      </c>
      <c r="P372" s="10">
        <f>IF($B372="","",IF(UPPER($C372)="C",D372*E372,IF(UPPER($C372)="V",-D372*I372,0)))</f>
        <v/>
      </c>
    </row>
    <row r="373">
      <c r="A373" s="6" t="n"/>
      <c r="B373" s="7" t="n"/>
      <c r="C373" s="7" t="n"/>
      <c r="D373" s="8" t="n"/>
      <c r="E373" s="9" t="n"/>
      <c r="F373" s="10">
        <f>IF(OR($B373="",D373="",E373=""),"",D373*E373)</f>
        <v/>
      </c>
      <c r="G373" s="11">
        <f>IF($B373="","",SUMIFS($O$1:O372,$B$1:B372,$B373))</f>
        <v/>
      </c>
      <c r="H373" s="10">
        <f>IF($B373="","",SUMIFS($P$1:P372,$B$1:B372,$B373))</f>
        <v/>
      </c>
      <c r="I373" s="10">
        <f>IF($B373="","",IF(G373&lt;=0,0,H373/G373))</f>
        <v/>
      </c>
      <c r="J373" s="11">
        <f>IF($B373="","",G373+O373)</f>
        <v/>
      </c>
      <c r="K373" s="10">
        <f>IF($B373="","",IF(J373&lt;=0,0,(H373+P373)/J373))</f>
        <v/>
      </c>
      <c r="L373" s="10">
        <f>IF(OR($B373="",UPPER($C373)&lt;&gt;"V"),"",D373*(E373-I373))</f>
        <v/>
      </c>
      <c r="M373" s="12">
        <f>IF(A373="","",YEAR(A373)*100+MONTH(A373))</f>
        <v/>
      </c>
      <c r="N373" s="12">
        <f>IF($B373="","",IF(AND(UPPER($C373)="V",D373&gt;G373),"Venda maior que a posição",IF(AND(UPPER($C373)&lt;&gt;"C",UPPER($C373)&lt;&gt;"V"),"Use C ou V","")))</f>
        <v/>
      </c>
      <c r="O373" s="11">
        <f>IF($B373="","",IF(UPPER($C373)="C",D373,IF(UPPER($C373)="V",-D373,0)))</f>
        <v/>
      </c>
      <c r="P373" s="10">
        <f>IF($B373="","",IF(UPPER($C373)="C",D373*E373,IF(UPPER($C373)="V",-D373*I373,0)))</f>
        <v/>
      </c>
    </row>
    <row r="374">
      <c r="A374" s="6" t="n"/>
      <c r="B374" s="7" t="n"/>
      <c r="C374" s="7" t="n"/>
      <c r="D374" s="8" t="n"/>
      <c r="E374" s="9" t="n"/>
      <c r="F374" s="10">
        <f>IF(OR($B374="",D374="",E374=""),"",D374*E374)</f>
        <v/>
      </c>
      <c r="G374" s="11">
        <f>IF($B374="","",SUMIFS($O$1:O373,$B$1:B373,$B374))</f>
        <v/>
      </c>
      <c r="H374" s="10">
        <f>IF($B374="","",SUMIFS($P$1:P373,$B$1:B373,$B374))</f>
        <v/>
      </c>
      <c r="I374" s="10">
        <f>IF($B374="","",IF(G374&lt;=0,0,H374/G374))</f>
        <v/>
      </c>
      <c r="J374" s="11">
        <f>IF($B374="","",G374+O374)</f>
        <v/>
      </c>
      <c r="K374" s="10">
        <f>IF($B374="","",IF(J374&lt;=0,0,(H374+P374)/J374))</f>
        <v/>
      </c>
      <c r="L374" s="10">
        <f>IF(OR($B374="",UPPER($C374)&lt;&gt;"V"),"",D374*(E374-I374))</f>
        <v/>
      </c>
      <c r="M374" s="12">
        <f>IF(A374="","",YEAR(A374)*100+MONTH(A374))</f>
        <v/>
      </c>
      <c r="N374" s="12">
        <f>IF($B374="","",IF(AND(UPPER($C374)="V",D374&gt;G374),"Venda maior que a posição",IF(AND(UPPER($C374)&lt;&gt;"C",UPPER($C374)&lt;&gt;"V"),"Use C ou V","")))</f>
        <v/>
      </c>
      <c r="O374" s="11">
        <f>IF($B374="","",IF(UPPER($C374)="C",D374,IF(UPPER($C374)="V",-D374,0)))</f>
        <v/>
      </c>
      <c r="P374" s="10">
        <f>IF($B374="","",IF(UPPER($C374)="C",D374*E374,IF(UPPER($C374)="V",-D374*I374,0)))</f>
        <v/>
      </c>
    </row>
    <row r="375">
      <c r="A375" s="6" t="n"/>
      <c r="B375" s="7" t="n"/>
      <c r="C375" s="7" t="n"/>
      <c r="D375" s="8" t="n"/>
      <c r="E375" s="9" t="n"/>
      <c r="F375" s="10">
        <f>IF(OR($B375="",D375="",E375=""),"",D375*E375)</f>
        <v/>
      </c>
      <c r="G375" s="11">
        <f>IF($B375="","",SUMIFS($O$1:O374,$B$1:B374,$B375))</f>
        <v/>
      </c>
      <c r="H375" s="10">
        <f>IF($B375="","",SUMIFS($P$1:P374,$B$1:B374,$B375))</f>
        <v/>
      </c>
      <c r="I375" s="10">
        <f>IF($B375="","",IF(G375&lt;=0,0,H375/G375))</f>
        <v/>
      </c>
      <c r="J375" s="11">
        <f>IF($B375="","",G375+O375)</f>
        <v/>
      </c>
      <c r="K375" s="10">
        <f>IF($B375="","",IF(J375&lt;=0,0,(H375+P375)/J375))</f>
        <v/>
      </c>
      <c r="L375" s="10">
        <f>IF(OR($B375="",UPPER($C375)&lt;&gt;"V"),"",D375*(E375-I375))</f>
        <v/>
      </c>
      <c r="M375" s="12">
        <f>IF(A375="","",YEAR(A375)*100+MONTH(A375))</f>
        <v/>
      </c>
      <c r="N375" s="12">
        <f>IF($B375="","",IF(AND(UPPER($C375)="V",D375&gt;G375),"Venda maior que a posição",IF(AND(UPPER($C375)&lt;&gt;"C",UPPER($C375)&lt;&gt;"V"),"Use C ou V","")))</f>
        <v/>
      </c>
      <c r="O375" s="11">
        <f>IF($B375="","",IF(UPPER($C375)="C",D375,IF(UPPER($C375)="V",-D375,0)))</f>
        <v/>
      </c>
      <c r="P375" s="10">
        <f>IF($B375="","",IF(UPPER($C375)="C",D375*E375,IF(UPPER($C375)="V",-D375*I375,0)))</f>
        <v/>
      </c>
    </row>
    <row r="376">
      <c r="A376" s="6" t="n"/>
      <c r="B376" s="7" t="n"/>
      <c r="C376" s="7" t="n"/>
      <c r="D376" s="8" t="n"/>
      <c r="E376" s="9" t="n"/>
      <c r="F376" s="10">
        <f>IF(OR($B376="",D376="",E376=""),"",D376*E376)</f>
        <v/>
      </c>
      <c r="G376" s="11">
        <f>IF($B376="","",SUMIFS($O$1:O375,$B$1:B375,$B376))</f>
        <v/>
      </c>
      <c r="H376" s="10">
        <f>IF($B376="","",SUMIFS($P$1:P375,$B$1:B375,$B376))</f>
        <v/>
      </c>
      <c r="I376" s="10">
        <f>IF($B376="","",IF(G376&lt;=0,0,H376/G376))</f>
        <v/>
      </c>
      <c r="J376" s="11">
        <f>IF($B376="","",G376+O376)</f>
        <v/>
      </c>
      <c r="K376" s="10">
        <f>IF($B376="","",IF(J376&lt;=0,0,(H376+P376)/J376))</f>
        <v/>
      </c>
      <c r="L376" s="10">
        <f>IF(OR($B376="",UPPER($C376)&lt;&gt;"V"),"",D376*(E376-I376))</f>
        <v/>
      </c>
      <c r="M376" s="12">
        <f>IF(A376="","",YEAR(A376)*100+MONTH(A376))</f>
        <v/>
      </c>
      <c r="N376" s="12">
        <f>IF($B376="","",IF(AND(UPPER($C376)="V",D376&gt;G376),"Venda maior que a posição",IF(AND(UPPER($C376)&lt;&gt;"C",UPPER($C376)&lt;&gt;"V"),"Use C ou V","")))</f>
        <v/>
      </c>
      <c r="O376" s="11">
        <f>IF($B376="","",IF(UPPER($C376)="C",D376,IF(UPPER($C376)="V",-D376,0)))</f>
        <v/>
      </c>
      <c r="P376" s="10">
        <f>IF($B376="","",IF(UPPER($C376)="C",D376*E376,IF(UPPER($C376)="V",-D376*I376,0)))</f>
        <v/>
      </c>
    </row>
    <row r="377">
      <c r="A377" s="6" t="n"/>
      <c r="B377" s="7" t="n"/>
      <c r="C377" s="7" t="n"/>
      <c r="D377" s="8" t="n"/>
      <c r="E377" s="9" t="n"/>
      <c r="F377" s="10">
        <f>IF(OR($B377="",D377="",E377=""),"",D377*E377)</f>
        <v/>
      </c>
      <c r="G377" s="11">
        <f>IF($B377="","",SUMIFS($O$1:O376,$B$1:B376,$B377))</f>
        <v/>
      </c>
      <c r="H377" s="10">
        <f>IF($B377="","",SUMIFS($P$1:P376,$B$1:B376,$B377))</f>
        <v/>
      </c>
      <c r="I377" s="10">
        <f>IF($B377="","",IF(G377&lt;=0,0,H377/G377))</f>
        <v/>
      </c>
      <c r="J377" s="11">
        <f>IF($B377="","",G377+O377)</f>
        <v/>
      </c>
      <c r="K377" s="10">
        <f>IF($B377="","",IF(J377&lt;=0,0,(H377+P377)/J377))</f>
        <v/>
      </c>
      <c r="L377" s="10">
        <f>IF(OR($B377="",UPPER($C377)&lt;&gt;"V"),"",D377*(E377-I377))</f>
        <v/>
      </c>
      <c r="M377" s="12">
        <f>IF(A377="","",YEAR(A377)*100+MONTH(A377))</f>
        <v/>
      </c>
      <c r="N377" s="12">
        <f>IF($B377="","",IF(AND(UPPER($C377)="V",D377&gt;G377),"Venda maior que a posição",IF(AND(UPPER($C377)&lt;&gt;"C",UPPER($C377)&lt;&gt;"V"),"Use C ou V","")))</f>
        <v/>
      </c>
      <c r="O377" s="11">
        <f>IF($B377="","",IF(UPPER($C377)="C",D377,IF(UPPER($C377)="V",-D377,0)))</f>
        <v/>
      </c>
      <c r="P377" s="10">
        <f>IF($B377="","",IF(UPPER($C377)="C",D377*E377,IF(UPPER($C377)="V",-D377*I377,0)))</f>
        <v/>
      </c>
    </row>
    <row r="378">
      <c r="A378" s="6" t="n"/>
      <c r="B378" s="7" t="n"/>
      <c r="C378" s="7" t="n"/>
      <c r="D378" s="8" t="n"/>
      <c r="E378" s="9" t="n"/>
      <c r="F378" s="10">
        <f>IF(OR($B378="",D378="",E378=""),"",D378*E378)</f>
        <v/>
      </c>
      <c r="G378" s="11">
        <f>IF($B378="","",SUMIFS($O$1:O377,$B$1:B377,$B378))</f>
        <v/>
      </c>
      <c r="H378" s="10">
        <f>IF($B378="","",SUMIFS($P$1:P377,$B$1:B377,$B378))</f>
        <v/>
      </c>
      <c r="I378" s="10">
        <f>IF($B378="","",IF(G378&lt;=0,0,H378/G378))</f>
        <v/>
      </c>
      <c r="J378" s="11">
        <f>IF($B378="","",G378+O378)</f>
        <v/>
      </c>
      <c r="K378" s="10">
        <f>IF($B378="","",IF(J378&lt;=0,0,(H378+P378)/J378))</f>
        <v/>
      </c>
      <c r="L378" s="10">
        <f>IF(OR($B378="",UPPER($C378)&lt;&gt;"V"),"",D378*(E378-I378))</f>
        <v/>
      </c>
      <c r="M378" s="12">
        <f>IF(A378="","",YEAR(A378)*100+MONTH(A378))</f>
        <v/>
      </c>
      <c r="N378" s="12">
        <f>IF($B378="","",IF(AND(UPPER($C378)="V",D378&gt;G378),"Venda maior que a posição",IF(AND(UPPER($C378)&lt;&gt;"C",UPPER($C378)&lt;&gt;"V"),"Use C ou V","")))</f>
        <v/>
      </c>
      <c r="O378" s="11">
        <f>IF($B378="","",IF(UPPER($C378)="C",D378,IF(UPPER($C378)="V",-D378,0)))</f>
        <v/>
      </c>
      <c r="P378" s="10">
        <f>IF($B378="","",IF(UPPER($C378)="C",D378*E378,IF(UPPER($C378)="V",-D378*I378,0)))</f>
        <v/>
      </c>
    </row>
    <row r="379">
      <c r="A379" s="6" t="n"/>
      <c r="B379" s="7" t="n"/>
      <c r="C379" s="7" t="n"/>
      <c r="D379" s="8" t="n"/>
      <c r="E379" s="9" t="n"/>
      <c r="F379" s="10">
        <f>IF(OR($B379="",D379="",E379=""),"",D379*E379)</f>
        <v/>
      </c>
      <c r="G379" s="11">
        <f>IF($B379="","",SUMIFS($O$1:O378,$B$1:B378,$B379))</f>
        <v/>
      </c>
      <c r="H379" s="10">
        <f>IF($B379="","",SUMIFS($P$1:P378,$B$1:B378,$B379))</f>
        <v/>
      </c>
      <c r="I379" s="10">
        <f>IF($B379="","",IF(G379&lt;=0,0,H379/G379))</f>
        <v/>
      </c>
      <c r="J379" s="11">
        <f>IF($B379="","",G379+O379)</f>
        <v/>
      </c>
      <c r="K379" s="10">
        <f>IF($B379="","",IF(J379&lt;=0,0,(H379+P379)/J379))</f>
        <v/>
      </c>
      <c r="L379" s="10">
        <f>IF(OR($B379="",UPPER($C379)&lt;&gt;"V"),"",D379*(E379-I379))</f>
        <v/>
      </c>
      <c r="M379" s="12">
        <f>IF(A379="","",YEAR(A379)*100+MONTH(A379))</f>
        <v/>
      </c>
      <c r="N379" s="12">
        <f>IF($B379="","",IF(AND(UPPER($C379)="V",D379&gt;G379),"Venda maior que a posição",IF(AND(UPPER($C379)&lt;&gt;"C",UPPER($C379)&lt;&gt;"V"),"Use C ou V","")))</f>
        <v/>
      </c>
      <c r="O379" s="11">
        <f>IF($B379="","",IF(UPPER($C379)="C",D379,IF(UPPER($C379)="V",-D379,0)))</f>
        <v/>
      </c>
      <c r="P379" s="10">
        <f>IF($B379="","",IF(UPPER($C379)="C",D379*E379,IF(UPPER($C379)="V",-D379*I379,0)))</f>
        <v/>
      </c>
    </row>
    <row r="380">
      <c r="A380" s="6" t="n"/>
      <c r="B380" s="7" t="n"/>
      <c r="C380" s="7" t="n"/>
      <c r="D380" s="8" t="n"/>
      <c r="E380" s="9" t="n"/>
      <c r="F380" s="10">
        <f>IF(OR($B380="",D380="",E380=""),"",D380*E380)</f>
        <v/>
      </c>
      <c r="G380" s="11">
        <f>IF($B380="","",SUMIFS($O$1:O379,$B$1:B379,$B380))</f>
        <v/>
      </c>
      <c r="H380" s="10">
        <f>IF($B380="","",SUMIFS($P$1:P379,$B$1:B379,$B380))</f>
        <v/>
      </c>
      <c r="I380" s="10">
        <f>IF($B380="","",IF(G380&lt;=0,0,H380/G380))</f>
        <v/>
      </c>
      <c r="J380" s="11">
        <f>IF($B380="","",G380+O380)</f>
        <v/>
      </c>
      <c r="K380" s="10">
        <f>IF($B380="","",IF(J380&lt;=0,0,(H380+P380)/J380))</f>
        <v/>
      </c>
      <c r="L380" s="10">
        <f>IF(OR($B380="",UPPER($C380)&lt;&gt;"V"),"",D380*(E380-I380))</f>
        <v/>
      </c>
      <c r="M380" s="12">
        <f>IF(A380="","",YEAR(A380)*100+MONTH(A380))</f>
        <v/>
      </c>
      <c r="N380" s="12">
        <f>IF($B380="","",IF(AND(UPPER($C380)="V",D380&gt;G380),"Venda maior que a posição",IF(AND(UPPER($C380)&lt;&gt;"C",UPPER($C380)&lt;&gt;"V"),"Use C ou V","")))</f>
        <v/>
      </c>
      <c r="O380" s="11">
        <f>IF($B380="","",IF(UPPER($C380)="C",D380,IF(UPPER($C380)="V",-D380,0)))</f>
        <v/>
      </c>
      <c r="P380" s="10">
        <f>IF($B380="","",IF(UPPER($C380)="C",D380*E380,IF(UPPER($C380)="V",-D380*I380,0)))</f>
        <v/>
      </c>
    </row>
    <row r="381">
      <c r="A381" s="6" t="n"/>
      <c r="B381" s="7" t="n"/>
      <c r="C381" s="7" t="n"/>
      <c r="D381" s="8" t="n"/>
      <c r="E381" s="9" t="n"/>
      <c r="F381" s="10">
        <f>IF(OR($B381="",D381="",E381=""),"",D381*E381)</f>
        <v/>
      </c>
      <c r="G381" s="11">
        <f>IF($B381="","",SUMIFS($O$1:O380,$B$1:B380,$B381))</f>
        <v/>
      </c>
      <c r="H381" s="10">
        <f>IF($B381="","",SUMIFS($P$1:P380,$B$1:B380,$B381))</f>
        <v/>
      </c>
      <c r="I381" s="10">
        <f>IF($B381="","",IF(G381&lt;=0,0,H381/G381))</f>
        <v/>
      </c>
      <c r="J381" s="11">
        <f>IF($B381="","",G381+O381)</f>
        <v/>
      </c>
      <c r="K381" s="10">
        <f>IF($B381="","",IF(J381&lt;=0,0,(H381+P381)/J381))</f>
        <v/>
      </c>
      <c r="L381" s="10">
        <f>IF(OR($B381="",UPPER($C381)&lt;&gt;"V"),"",D381*(E381-I381))</f>
        <v/>
      </c>
      <c r="M381" s="12">
        <f>IF(A381="","",YEAR(A381)*100+MONTH(A381))</f>
        <v/>
      </c>
      <c r="N381" s="12">
        <f>IF($B381="","",IF(AND(UPPER($C381)="V",D381&gt;G381),"Venda maior que a posição",IF(AND(UPPER($C381)&lt;&gt;"C",UPPER($C381)&lt;&gt;"V"),"Use C ou V","")))</f>
        <v/>
      </c>
      <c r="O381" s="11">
        <f>IF($B381="","",IF(UPPER($C381)="C",D381,IF(UPPER($C381)="V",-D381,0)))</f>
        <v/>
      </c>
      <c r="P381" s="10">
        <f>IF($B381="","",IF(UPPER($C381)="C",D381*E381,IF(UPPER($C381)="V",-D381*I381,0)))</f>
        <v/>
      </c>
    </row>
    <row r="382">
      <c r="A382" s="6" t="n"/>
      <c r="B382" s="7" t="n"/>
      <c r="C382" s="7" t="n"/>
      <c r="D382" s="8" t="n"/>
      <c r="E382" s="9" t="n"/>
      <c r="F382" s="10">
        <f>IF(OR($B382="",D382="",E382=""),"",D382*E382)</f>
        <v/>
      </c>
      <c r="G382" s="11">
        <f>IF($B382="","",SUMIFS($O$1:O381,$B$1:B381,$B382))</f>
        <v/>
      </c>
      <c r="H382" s="10">
        <f>IF($B382="","",SUMIFS($P$1:P381,$B$1:B381,$B382))</f>
        <v/>
      </c>
      <c r="I382" s="10">
        <f>IF($B382="","",IF(G382&lt;=0,0,H382/G382))</f>
        <v/>
      </c>
      <c r="J382" s="11">
        <f>IF($B382="","",G382+O382)</f>
        <v/>
      </c>
      <c r="K382" s="10">
        <f>IF($B382="","",IF(J382&lt;=0,0,(H382+P382)/J382))</f>
        <v/>
      </c>
      <c r="L382" s="10">
        <f>IF(OR($B382="",UPPER($C382)&lt;&gt;"V"),"",D382*(E382-I382))</f>
        <v/>
      </c>
      <c r="M382" s="12">
        <f>IF(A382="","",YEAR(A382)*100+MONTH(A382))</f>
        <v/>
      </c>
      <c r="N382" s="12">
        <f>IF($B382="","",IF(AND(UPPER($C382)="V",D382&gt;G382),"Venda maior que a posição",IF(AND(UPPER($C382)&lt;&gt;"C",UPPER($C382)&lt;&gt;"V"),"Use C ou V","")))</f>
        <v/>
      </c>
      <c r="O382" s="11">
        <f>IF($B382="","",IF(UPPER($C382)="C",D382,IF(UPPER($C382)="V",-D382,0)))</f>
        <v/>
      </c>
      <c r="P382" s="10">
        <f>IF($B382="","",IF(UPPER($C382)="C",D382*E382,IF(UPPER($C382)="V",-D382*I382,0)))</f>
        <v/>
      </c>
    </row>
    <row r="383">
      <c r="A383" s="6" t="n"/>
      <c r="B383" s="7" t="n"/>
      <c r="C383" s="7" t="n"/>
      <c r="D383" s="8" t="n"/>
      <c r="E383" s="9" t="n"/>
      <c r="F383" s="10">
        <f>IF(OR($B383="",D383="",E383=""),"",D383*E383)</f>
        <v/>
      </c>
      <c r="G383" s="11">
        <f>IF($B383="","",SUMIFS($O$1:O382,$B$1:B382,$B383))</f>
        <v/>
      </c>
      <c r="H383" s="10">
        <f>IF($B383="","",SUMIFS($P$1:P382,$B$1:B382,$B383))</f>
        <v/>
      </c>
      <c r="I383" s="10">
        <f>IF($B383="","",IF(G383&lt;=0,0,H383/G383))</f>
        <v/>
      </c>
      <c r="J383" s="11">
        <f>IF($B383="","",G383+O383)</f>
        <v/>
      </c>
      <c r="K383" s="10">
        <f>IF($B383="","",IF(J383&lt;=0,0,(H383+P383)/J383))</f>
        <v/>
      </c>
      <c r="L383" s="10">
        <f>IF(OR($B383="",UPPER($C383)&lt;&gt;"V"),"",D383*(E383-I383))</f>
        <v/>
      </c>
      <c r="M383" s="12">
        <f>IF(A383="","",YEAR(A383)*100+MONTH(A383))</f>
        <v/>
      </c>
      <c r="N383" s="12">
        <f>IF($B383="","",IF(AND(UPPER($C383)="V",D383&gt;G383),"Venda maior que a posição",IF(AND(UPPER($C383)&lt;&gt;"C",UPPER($C383)&lt;&gt;"V"),"Use C ou V","")))</f>
        <v/>
      </c>
      <c r="O383" s="11">
        <f>IF($B383="","",IF(UPPER($C383)="C",D383,IF(UPPER($C383)="V",-D383,0)))</f>
        <v/>
      </c>
      <c r="P383" s="10">
        <f>IF($B383="","",IF(UPPER($C383)="C",D383*E383,IF(UPPER($C383)="V",-D383*I383,0)))</f>
        <v/>
      </c>
    </row>
    <row r="384">
      <c r="A384" s="6" t="n"/>
      <c r="B384" s="7" t="n"/>
      <c r="C384" s="7" t="n"/>
      <c r="D384" s="8" t="n"/>
      <c r="E384" s="9" t="n"/>
      <c r="F384" s="10">
        <f>IF(OR($B384="",D384="",E384=""),"",D384*E384)</f>
        <v/>
      </c>
      <c r="G384" s="11">
        <f>IF($B384="","",SUMIFS($O$1:O383,$B$1:B383,$B384))</f>
        <v/>
      </c>
      <c r="H384" s="10">
        <f>IF($B384="","",SUMIFS($P$1:P383,$B$1:B383,$B384))</f>
        <v/>
      </c>
      <c r="I384" s="10">
        <f>IF($B384="","",IF(G384&lt;=0,0,H384/G384))</f>
        <v/>
      </c>
      <c r="J384" s="11">
        <f>IF($B384="","",G384+O384)</f>
        <v/>
      </c>
      <c r="K384" s="10">
        <f>IF($B384="","",IF(J384&lt;=0,0,(H384+P384)/J384))</f>
        <v/>
      </c>
      <c r="L384" s="10">
        <f>IF(OR($B384="",UPPER($C384)&lt;&gt;"V"),"",D384*(E384-I384))</f>
        <v/>
      </c>
      <c r="M384" s="12">
        <f>IF(A384="","",YEAR(A384)*100+MONTH(A384))</f>
        <v/>
      </c>
      <c r="N384" s="12">
        <f>IF($B384="","",IF(AND(UPPER($C384)="V",D384&gt;G384),"Venda maior que a posição",IF(AND(UPPER($C384)&lt;&gt;"C",UPPER($C384)&lt;&gt;"V"),"Use C ou V","")))</f>
        <v/>
      </c>
      <c r="O384" s="11">
        <f>IF($B384="","",IF(UPPER($C384)="C",D384,IF(UPPER($C384)="V",-D384,0)))</f>
        <v/>
      </c>
      <c r="P384" s="10">
        <f>IF($B384="","",IF(UPPER($C384)="C",D384*E384,IF(UPPER($C384)="V",-D384*I384,0)))</f>
        <v/>
      </c>
    </row>
    <row r="385">
      <c r="A385" s="6" t="n"/>
      <c r="B385" s="7" t="n"/>
      <c r="C385" s="7" t="n"/>
      <c r="D385" s="8" t="n"/>
      <c r="E385" s="9" t="n"/>
      <c r="F385" s="10">
        <f>IF(OR($B385="",D385="",E385=""),"",D385*E385)</f>
        <v/>
      </c>
      <c r="G385" s="11">
        <f>IF($B385="","",SUMIFS($O$1:O384,$B$1:B384,$B385))</f>
        <v/>
      </c>
      <c r="H385" s="10">
        <f>IF($B385="","",SUMIFS($P$1:P384,$B$1:B384,$B385))</f>
        <v/>
      </c>
      <c r="I385" s="10">
        <f>IF($B385="","",IF(G385&lt;=0,0,H385/G385))</f>
        <v/>
      </c>
      <c r="J385" s="11">
        <f>IF($B385="","",G385+O385)</f>
        <v/>
      </c>
      <c r="K385" s="10">
        <f>IF($B385="","",IF(J385&lt;=0,0,(H385+P385)/J385))</f>
        <v/>
      </c>
      <c r="L385" s="10">
        <f>IF(OR($B385="",UPPER($C385)&lt;&gt;"V"),"",D385*(E385-I385))</f>
        <v/>
      </c>
      <c r="M385" s="12">
        <f>IF(A385="","",YEAR(A385)*100+MONTH(A385))</f>
        <v/>
      </c>
      <c r="N385" s="12">
        <f>IF($B385="","",IF(AND(UPPER($C385)="V",D385&gt;G385),"Venda maior que a posição",IF(AND(UPPER($C385)&lt;&gt;"C",UPPER($C385)&lt;&gt;"V"),"Use C ou V","")))</f>
        <v/>
      </c>
      <c r="O385" s="11">
        <f>IF($B385="","",IF(UPPER($C385)="C",D385,IF(UPPER($C385)="V",-D385,0)))</f>
        <v/>
      </c>
      <c r="P385" s="10">
        <f>IF($B385="","",IF(UPPER($C385)="C",D385*E385,IF(UPPER($C385)="V",-D385*I385,0)))</f>
        <v/>
      </c>
    </row>
    <row r="386">
      <c r="A386" s="6" t="n"/>
      <c r="B386" s="7" t="n"/>
      <c r="C386" s="7" t="n"/>
      <c r="D386" s="8" t="n"/>
      <c r="E386" s="9" t="n"/>
      <c r="F386" s="10">
        <f>IF(OR($B386="",D386="",E386=""),"",D386*E386)</f>
        <v/>
      </c>
      <c r="G386" s="11">
        <f>IF($B386="","",SUMIFS($O$1:O385,$B$1:B385,$B386))</f>
        <v/>
      </c>
      <c r="H386" s="10">
        <f>IF($B386="","",SUMIFS($P$1:P385,$B$1:B385,$B386))</f>
        <v/>
      </c>
      <c r="I386" s="10">
        <f>IF($B386="","",IF(G386&lt;=0,0,H386/G386))</f>
        <v/>
      </c>
      <c r="J386" s="11">
        <f>IF($B386="","",G386+O386)</f>
        <v/>
      </c>
      <c r="K386" s="10">
        <f>IF($B386="","",IF(J386&lt;=0,0,(H386+P386)/J386))</f>
        <v/>
      </c>
      <c r="L386" s="10">
        <f>IF(OR($B386="",UPPER($C386)&lt;&gt;"V"),"",D386*(E386-I386))</f>
        <v/>
      </c>
      <c r="M386" s="12">
        <f>IF(A386="","",YEAR(A386)*100+MONTH(A386))</f>
        <v/>
      </c>
      <c r="N386" s="12">
        <f>IF($B386="","",IF(AND(UPPER($C386)="V",D386&gt;G386),"Venda maior que a posição",IF(AND(UPPER($C386)&lt;&gt;"C",UPPER($C386)&lt;&gt;"V"),"Use C ou V","")))</f>
        <v/>
      </c>
      <c r="O386" s="11">
        <f>IF($B386="","",IF(UPPER($C386)="C",D386,IF(UPPER($C386)="V",-D386,0)))</f>
        <v/>
      </c>
      <c r="P386" s="10">
        <f>IF($B386="","",IF(UPPER($C386)="C",D386*E386,IF(UPPER($C386)="V",-D386*I386,0)))</f>
        <v/>
      </c>
    </row>
    <row r="387">
      <c r="A387" s="6" t="n"/>
      <c r="B387" s="7" t="n"/>
      <c r="C387" s="7" t="n"/>
      <c r="D387" s="8" t="n"/>
      <c r="E387" s="9" t="n"/>
      <c r="F387" s="10">
        <f>IF(OR($B387="",D387="",E387=""),"",D387*E387)</f>
        <v/>
      </c>
      <c r="G387" s="11">
        <f>IF($B387="","",SUMIFS($O$1:O386,$B$1:B386,$B387))</f>
        <v/>
      </c>
      <c r="H387" s="10">
        <f>IF($B387="","",SUMIFS($P$1:P386,$B$1:B386,$B387))</f>
        <v/>
      </c>
      <c r="I387" s="10">
        <f>IF($B387="","",IF(G387&lt;=0,0,H387/G387))</f>
        <v/>
      </c>
      <c r="J387" s="11">
        <f>IF($B387="","",G387+O387)</f>
        <v/>
      </c>
      <c r="K387" s="10">
        <f>IF($B387="","",IF(J387&lt;=0,0,(H387+P387)/J387))</f>
        <v/>
      </c>
      <c r="L387" s="10">
        <f>IF(OR($B387="",UPPER($C387)&lt;&gt;"V"),"",D387*(E387-I387))</f>
        <v/>
      </c>
      <c r="M387" s="12">
        <f>IF(A387="","",YEAR(A387)*100+MONTH(A387))</f>
        <v/>
      </c>
      <c r="N387" s="12">
        <f>IF($B387="","",IF(AND(UPPER($C387)="V",D387&gt;G387),"Venda maior que a posição",IF(AND(UPPER($C387)&lt;&gt;"C",UPPER($C387)&lt;&gt;"V"),"Use C ou V","")))</f>
        <v/>
      </c>
      <c r="O387" s="11">
        <f>IF($B387="","",IF(UPPER($C387)="C",D387,IF(UPPER($C387)="V",-D387,0)))</f>
        <v/>
      </c>
      <c r="P387" s="10">
        <f>IF($B387="","",IF(UPPER($C387)="C",D387*E387,IF(UPPER($C387)="V",-D387*I387,0)))</f>
        <v/>
      </c>
    </row>
    <row r="388">
      <c r="A388" s="6" t="n"/>
      <c r="B388" s="7" t="n"/>
      <c r="C388" s="7" t="n"/>
      <c r="D388" s="8" t="n"/>
      <c r="E388" s="9" t="n"/>
      <c r="F388" s="10">
        <f>IF(OR($B388="",D388="",E388=""),"",D388*E388)</f>
        <v/>
      </c>
      <c r="G388" s="11">
        <f>IF($B388="","",SUMIFS($O$1:O387,$B$1:B387,$B388))</f>
        <v/>
      </c>
      <c r="H388" s="10">
        <f>IF($B388="","",SUMIFS($P$1:P387,$B$1:B387,$B388))</f>
        <v/>
      </c>
      <c r="I388" s="10">
        <f>IF($B388="","",IF(G388&lt;=0,0,H388/G388))</f>
        <v/>
      </c>
      <c r="J388" s="11">
        <f>IF($B388="","",G388+O388)</f>
        <v/>
      </c>
      <c r="K388" s="10">
        <f>IF($B388="","",IF(J388&lt;=0,0,(H388+P388)/J388))</f>
        <v/>
      </c>
      <c r="L388" s="10">
        <f>IF(OR($B388="",UPPER($C388)&lt;&gt;"V"),"",D388*(E388-I388))</f>
        <v/>
      </c>
      <c r="M388" s="12">
        <f>IF(A388="","",YEAR(A388)*100+MONTH(A388))</f>
        <v/>
      </c>
      <c r="N388" s="12">
        <f>IF($B388="","",IF(AND(UPPER($C388)="V",D388&gt;G388),"Venda maior que a posição",IF(AND(UPPER($C388)&lt;&gt;"C",UPPER($C388)&lt;&gt;"V"),"Use C ou V","")))</f>
        <v/>
      </c>
      <c r="O388" s="11">
        <f>IF($B388="","",IF(UPPER($C388)="C",D388,IF(UPPER($C388)="V",-D388,0)))</f>
        <v/>
      </c>
      <c r="P388" s="10">
        <f>IF($B388="","",IF(UPPER($C388)="C",D388*E388,IF(UPPER($C388)="V",-D388*I388,0)))</f>
        <v/>
      </c>
    </row>
    <row r="389">
      <c r="A389" s="6" t="n"/>
      <c r="B389" s="7" t="n"/>
      <c r="C389" s="7" t="n"/>
      <c r="D389" s="8" t="n"/>
      <c r="E389" s="9" t="n"/>
      <c r="F389" s="10">
        <f>IF(OR($B389="",D389="",E389=""),"",D389*E389)</f>
        <v/>
      </c>
      <c r="G389" s="11">
        <f>IF($B389="","",SUMIFS($O$1:O388,$B$1:B388,$B389))</f>
        <v/>
      </c>
      <c r="H389" s="10">
        <f>IF($B389="","",SUMIFS($P$1:P388,$B$1:B388,$B389))</f>
        <v/>
      </c>
      <c r="I389" s="10">
        <f>IF($B389="","",IF(G389&lt;=0,0,H389/G389))</f>
        <v/>
      </c>
      <c r="J389" s="11">
        <f>IF($B389="","",G389+O389)</f>
        <v/>
      </c>
      <c r="K389" s="10">
        <f>IF($B389="","",IF(J389&lt;=0,0,(H389+P389)/J389))</f>
        <v/>
      </c>
      <c r="L389" s="10">
        <f>IF(OR($B389="",UPPER($C389)&lt;&gt;"V"),"",D389*(E389-I389))</f>
        <v/>
      </c>
      <c r="M389" s="12">
        <f>IF(A389="","",YEAR(A389)*100+MONTH(A389))</f>
        <v/>
      </c>
      <c r="N389" s="12">
        <f>IF($B389="","",IF(AND(UPPER($C389)="V",D389&gt;G389),"Venda maior que a posição",IF(AND(UPPER($C389)&lt;&gt;"C",UPPER($C389)&lt;&gt;"V"),"Use C ou V","")))</f>
        <v/>
      </c>
      <c r="O389" s="11">
        <f>IF($B389="","",IF(UPPER($C389)="C",D389,IF(UPPER($C389)="V",-D389,0)))</f>
        <v/>
      </c>
      <c r="P389" s="10">
        <f>IF($B389="","",IF(UPPER($C389)="C",D389*E389,IF(UPPER($C389)="V",-D389*I389,0)))</f>
        <v/>
      </c>
    </row>
    <row r="390">
      <c r="A390" s="6" t="n"/>
      <c r="B390" s="7" t="n"/>
      <c r="C390" s="7" t="n"/>
      <c r="D390" s="8" t="n"/>
      <c r="E390" s="9" t="n"/>
      <c r="F390" s="10">
        <f>IF(OR($B390="",D390="",E390=""),"",D390*E390)</f>
        <v/>
      </c>
      <c r="G390" s="11">
        <f>IF($B390="","",SUMIFS($O$1:O389,$B$1:B389,$B390))</f>
        <v/>
      </c>
      <c r="H390" s="10">
        <f>IF($B390="","",SUMIFS($P$1:P389,$B$1:B389,$B390))</f>
        <v/>
      </c>
      <c r="I390" s="10">
        <f>IF($B390="","",IF(G390&lt;=0,0,H390/G390))</f>
        <v/>
      </c>
      <c r="J390" s="11">
        <f>IF($B390="","",G390+O390)</f>
        <v/>
      </c>
      <c r="K390" s="10">
        <f>IF($B390="","",IF(J390&lt;=0,0,(H390+P390)/J390))</f>
        <v/>
      </c>
      <c r="L390" s="10">
        <f>IF(OR($B390="",UPPER($C390)&lt;&gt;"V"),"",D390*(E390-I390))</f>
        <v/>
      </c>
      <c r="M390" s="12">
        <f>IF(A390="","",YEAR(A390)*100+MONTH(A390))</f>
        <v/>
      </c>
      <c r="N390" s="12">
        <f>IF($B390="","",IF(AND(UPPER($C390)="V",D390&gt;G390),"Venda maior que a posição",IF(AND(UPPER($C390)&lt;&gt;"C",UPPER($C390)&lt;&gt;"V"),"Use C ou V","")))</f>
        <v/>
      </c>
      <c r="O390" s="11">
        <f>IF($B390="","",IF(UPPER($C390)="C",D390,IF(UPPER($C390)="V",-D390,0)))</f>
        <v/>
      </c>
      <c r="P390" s="10">
        <f>IF($B390="","",IF(UPPER($C390)="C",D390*E390,IF(UPPER($C390)="V",-D390*I390,0)))</f>
        <v/>
      </c>
    </row>
    <row r="391">
      <c r="A391" s="6" t="n"/>
      <c r="B391" s="7" t="n"/>
      <c r="C391" s="7" t="n"/>
      <c r="D391" s="8" t="n"/>
      <c r="E391" s="9" t="n"/>
      <c r="F391" s="10">
        <f>IF(OR($B391="",D391="",E391=""),"",D391*E391)</f>
        <v/>
      </c>
      <c r="G391" s="11">
        <f>IF($B391="","",SUMIFS($O$1:O390,$B$1:B390,$B391))</f>
        <v/>
      </c>
      <c r="H391" s="10">
        <f>IF($B391="","",SUMIFS($P$1:P390,$B$1:B390,$B391))</f>
        <v/>
      </c>
      <c r="I391" s="10">
        <f>IF($B391="","",IF(G391&lt;=0,0,H391/G391))</f>
        <v/>
      </c>
      <c r="J391" s="11">
        <f>IF($B391="","",G391+O391)</f>
        <v/>
      </c>
      <c r="K391" s="10">
        <f>IF($B391="","",IF(J391&lt;=0,0,(H391+P391)/J391))</f>
        <v/>
      </c>
      <c r="L391" s="10">
        <f>IF(OR($B391="",UPPER($C391)&lt;&gt;"V"),"",D391*(E391-I391))</f>
        <v/>
      </c>
      <c r="M391" s="12">
        <f>IF(A391="","",YEAR(A391)*100+MONTH(A391))</f>
        <v/>
      </c>
      <c r="N391" s="12">
        <f>IF($B391="","",IF(AND(UPPER($C391)="V",D391&gt;G391),"Venda maior que a posição",IF(AND(UPPER($C391)&lt;&gt;"C",UPPER($C391)&lt;&gt;"V"),"Use C ou V","")))</f>
        <v/>
      </c>
      <c r="O391" s="11">
        <f>IF($B391="","",IF(UPPER($C391)="C",D391,IF(UPPER($C391)="V",-D391,0)))</f>
        <v/>
      </c>
      <c r="P391" s="10">
        <f>IF($B391="","",IF(UPPER($C391)="C",D391*E391,IF(UPPER($C391)="V",-D391*I391,0)))</f>
        <v/>
      </c>
    </row>
    <row r="392">
      <c r="A392" s="6" t="n"/>
      <c r="B392" s="7" t="n"/>
      <c r="C392" s="7" t="n"/>
      <c r="D392" s="8" t="n"/>
      <c r="E392" s="9" t="n"/>
      <c r="F392" s="10">
        <f>IF(OR($B392="",D392="",E392=""),"",D392*E392)</f>
        <v/>
      </c>
      <c r="G392" s="11">
        <f>IF($B392="","",SUMIFS($O$1:O391,$B$1:B391,$B392))</f>
        <v/>
      </c>
      <c r="H392" s="10">
        <f>IF($B392="","",SUMIFS($P$1:P391,$B$1:B391,$B392))</f>
        <v/>
      </c>
      <c r="I392" s="10">
        <f>IF($B392="","",IF(G392&lt;=0,0,H392/G392))</f>
        <v/>
      </c>
      <c r="J392" s="11">
        <f>IF($B392="","",G392+O392)</f>
        <v/>
      </c>
      <c r="K392" s="10">
        <f>IF($B392="","",IF(J392&lt;=0,0,(H392+P392)/J392))</f>
        <v/>
      </c>
      <c r="L392" s="10">
        <f>IF(OR($B392="",UPPER($C392)&lt;&gt;"V"),"",D392*(E392-I392))</f>
        <v/>
      </c>
      <c r="M392" s="12">
        <f>IF(A392="","",YEAR(A392)*100+MONTH(A392))</f>
        <v/>
      </c>
      <c r="N392" s="12">
        <f>IF($B392="","",IF(AND(UPPER($C392)="V",D392&gt;G392),"Venda maior que a posição",IF(AND(UPPER($C392)&lt;&gt;"C",UPPER($C392)&lt;&gt;"V"),"Use C ou V","")))</f>
        <v/>
      </c>
      <c r="O392" s="11">
        <f>IF($B392="","",IF(UPPER($C392)="C",D392,IF(UPPER($C392)="V",-D392,0)))</f>
        <v/>
      </c>
      <c r="P392" s="10">
        <f>IF($B392="","",IF(UPPER($C392)="C",D392*E392,IF(UPPER($C392)="V",-D392*I392,0)))</f>
        <v/>
      </c>
    </row>
    <row r="393">
      <c r="A393" s="6" t="n"/>
      <c r="B393" s="7" t="n"/>
      <c r="C393" s="7" t="n"/>
      <c r="D393" s="8" t="n"/>
      <c r="E393" s="9" t="n"/>
      <c r="F393" s="10">
        <f>IF(OR($B393="",D393="",E393=""),"",D393*E393)</f>
        <v/>
      </c>
      <c r="G393" s="11">
        <f>IF($B393="","",SUMIFS($O$1:O392,$B$1:B392,$B393))</f>
        <v/>
      </c>
      <c r="H393" s="10">
        <f>IF($B393="","",SUMIFS($P$1:P392,$B$1:B392,$B393))</f>
        <v/>
      </c>
      <c r="I393" s="10">
        <f>IF($B393="","",IF(G393&lt;=0,0,H393/G393))</f>
        <v/>
      </c>
      <c r="J393" s="11">
        <f>IF($B393="","",G393+O393)</f>
        <v/>
      </c>
      <c r="K393" s="10">
        <f>IF($B393="","",IF(J393&lt;=0,0,(H393+P393)/J393))</f>
        <v/>
      </c>
      <c r="L393" s="10">
        <f>IF(OR($B393="",UPPER($C393)&lt;&gt;"V"),"",D393*(E393-I393))</f>
        <v/>
      </c>
      <c r="M393" s="12">
        <f>IF(A393="","",YEAR(A393)*100+MONTH(A393))</f>
        <v/>
      </c>
      <c r="N393" s="12">
        <f>IF($B393="","",IF(AND(UPPER($C393)="V",D393&gt;G393),"Venda maior que a posição",IF(AND(UPPER($C393)&lt;&gt;"C",UPPER($C393)&lt;&gt;"V"),"Use C ou V","")))</f>
        <v/>
      </c>
      <c r="O393" s="11">
        <f>IF($B393="","",IF(UPPER($C393)="C",D393,IF(UPPER($C393)="V",-D393,0)))</f>
        <v/>
      </c>
      <c r="P393" s="10">
        <f>IF($B393="","",IF(UPPER($C393)="C",D393*E393,IF(UPPER($C393)="V",-D393*I393,0)))</f>
        <v/>
      </c>
    </row>
    <row r="394">
      <c r="A394" s="6" t="n"/>
      <c r="B394" s="7" t="n"/>
      <c r="C394" s="7" t="n"/>
      <c r="D394" s="8" t="n"/>
      <c r="E394" s="9" t="n"/>
      <c r="F394" s="10">
        <f>IF(OR($B394="",D394="",E394=""),"",D394*E394)</f>
        <v/>
      </c>
      <c r="G394" s="11">
        <f>IF($B394="","",SUMIFS($O$1:O393,$B$1:B393,$B394))</f>
        <v/>
      </c>
      <c r="H394" s="10">
        <f>IF($B394="","",SUMIFS($P$1:P393,$B$1:B393,$B394))</f>
        <v/>
      </c>
      <c r="I394" s="10">
        <f>IF($B394="","",IF(G394&lt;=0,0,H394/G394))</f>
        <v/>
      </c>
      <c r="J394" s="11">
        <f>IF($B394="","",G394+O394)</f>
        <v/>
      </c>
      <c r="K394" s="10">
        <f>IF($B394="","",IF(J394&lt;=0,0,(H394+P394)/J394))</f>
        <v/>
      </c>
      <c r="L394" s="10">
        <f>IF(OR($B394="",UPPER($C394)&lt;&gt;"V"),"",D394*(E394-I394))</f>
        <v/>
      </c>
      <c r="M394" s="12">
        <f>IF(A394="","",YEAR(A394)*100+MONTH(A394))</f>
        <v/>
      </c>
      <c r="N394" s="12">
        <f>IF($B394="","",IF(AND(UPPER($C394)="V",D394&gt;G394),"Venda maior que a posição",IF(AND(UPPER($C394)&lt;&gt;"C",UPPER($C394)&lt;&gt;"V"),"Use C ou V","")))</f>
        <v/>
      </c>
      <c r="O394" s="11">
        <f>IF($B394="","",IF(UPPER($C394)="C",D394,IF(UPPER($C394)="V",-D394,0)))</f>
        <v/>
      </c>
      <c r="P394" s="10">
        <f>IF($B394="","",IF(UPPER($C394)="C",D394*E394,IF(UPPER($C394)="V",-D394*I394,0)))</f>
        <v/>
      </c>
    </row>
    <row r="395">
      <c r="A395" s="6" t="n"/>
      <c r="B395" s="7" t="n"/>
      <c r="C395" s="7" t="n"/>
      <c r="D395" s="8" t="n"/>
      <c r="E395" s="9" t="n"/>
      <c r="F395" s="10">
        <f>IF(OR($B395="",D395="",E395=""),"",D395*E395)</f>
        <v/>
      </c>
      <c r="G395" s="11">
        <f>IF($B395="","",SUMIFS($O$1:O394,$B$1:B394,$B395))</f>
        <v/>
      </c>
      <c r="H395" s="10">
        <f>IF($B395="","",SUMIFS($P$1:P394,$B$1:B394,$B395))</f>
        <v/>
      </c>
      <c r="I395" s="10">
        <f>IF($B395="","",IF(G395&lt;=0,0,H395/G395))</f>
        <v/>
      </c>
      <c r="J395" s="11">
        <f>IF($B395="","",G395+O395)</f>
        <v/>
      </c>
      <c r="K395" s="10">
        <f>IF($B395="","",IF(J395&lt;=0,0,(H395+P395)/J395))</f>
        <v/>
      </c>
      <c r="L395" s="10">
        <f>IF(OR($B395="",UPPER($C395)&lt;&gt;"V"),"",D395*(E395-I395))</f>
        <v/>
      </c>
      <c r="M395" s="12">
        <f>IF(A395="","",YEAR(A395)*100+MONTH(A395))</f>
        <v/>
      </c>
      <c r="N395" s="12">
        <f>IF($B395="","",IF(AND(UPPER($C395)="V",D395&gt;G395),"Venda maior que a posição",IF(AND(UPPER($C395)&lt;&gt;"C",UPPER($C395)&lt;&gt;"V"),"Use C ou V","")))</f>
        <v/>
      </c>
      <c r="O395" s="11">
        <f>IF($B395="","",IF(UPPER($C395)="C",D395,IF(UPPER($C395)="V",-D395,0)))</f>
        <v/>
      </c>
      <c r="P395" s="10">
        <f>IF($B395="","",IF(UPPER($C395)="C",D395*E395,IF(UPPER($C395)="V",-D395*I395,0)))</f>
        <v/>
      </c>
    </row>
    <row r="396">
      <c r="A396" s="6" t="n"/>
      <c r="B396" s="7" t="n"/>
      <c r="C396" s="7" t="n"/>
      <c r="D396" s="8" t="n"/>
      <c r="E396" s="9" t="n"/>
      <c r="F396" s="10">
        <f>IF(OR($B396="",D396="",E396=""),"",D396*E396)</f>
        <v/>
      </c>
      <c r="G396" s="11">
        <f>IF($B396="","",SUMIFS($O$1:O395,$B$1:B395,$B396))</f>
        <v/>
      </c>
      <c r="H396" s="10">
        <f>IF($B396="","",SUMIFS($P$1:P395,$B$1:B395,$B396))</f>
        <v/>
      </c>
      <c r="I396" s="10">
        <f>IF($B396="","",IF(G396&lt;=0,0,H396/G396))</f>
        <v/>
      </c>
      <c r="J396" s="11">
        <f>IF($B396="","",G396+O396)</f>
        <v/>
      </c>
      <c r="K396" s="10">
        <f>IF($B396="","",IF(J396&lt;=0,0,(H396+P396)/J396))</f>
        <v/>
      </c>
      <c r="L396" s="10">
        <f>IF(OR($B396="",UPPER($C396)&lt;&gt;"V"),"",D396*(E396-I396))</f>
        <v/>
      </c>
      <c r="M396" s="12">
        <f>IF(A396="","",YEAR(A396)*100+MONTH(A396))</f>
        <v/>
      </c>
      <c r="N396" s="12">
        <f>IF($B396="","",IF(AND(UPPER($C396)="V",D396&gt;G396),"Venda maior que a posição",IF(AND(UPPER($C396)&lt;&gt;"C",UPPER($C396)&lt;&gt;"V"),"Use C ou V","")))</f>
        <v/>
      </c>
      <c r="O396" s="11">
        <f>IF($B396="","",IF(UPPER($C396)="C",D396,IF(UPPER($C396)="V",-D396,0)))</f>
        <v/>
      </c>
      <c r="P396" s="10">
        <f>IF($B396="","",IF(UPPER($C396)="C",D396*E396,IF(UPPER($C396)="V",-D396*I396,0)))</f>
        <v/>
      </c>
    </row>
    <row r="397">
      <c r="A397" s="6" t="n"/>
      <c r="B397" s="7" t="n"/>
      <c r="C397" s="7" t="n"/>
      <c r="D397" s="8" t="n"/>
      <c r="E397" s="9" t="n"/>
      <c r="F397" s="10">
        <f>IF(OR($B397="",D397="",E397=""),"",D397*E397)</f>
        <v/>
      </c>
      <c r="G397" s="11">
        <f>IF($B397="","",SUMIFS($O$1:O396,$B$1:B396,$B397))</f>
        <v/>
      </c>
      <c r="H397" s="10">
        <f>IF($B397="","",SUMIFS($P$1:P396,$B$1:B396,$B397))</f>
        <v/>
      </c>
      <c r="I397" s="10">
        <f>IF($B397="","",IF(G397&lt;=0,0,H397/G397))</f>
        <v/>
      </c>
      <c r="J397" s="11">
        <f>IF($B397="","",G397+O397)</f>
        <v/>
      </c>
      <c r="K397" s="10">
        <f>IF($B397="","",IF(J397&lt;=0,0,(H397+P397)/J397))</f>
        <v/>
      </c>
      <c r="L397" s="10">
        <f>IF(OR($B397="",UPPER($C397)&lt;&gt;"V"),"",D397*(E397-I397))</f>
        <v/>
      </c>
      <c r="M397" s="12">
        <f>IF(A397="","",YEAR(A397)*100+MONTH(A397))</f>
        <v/>
      </c>
      <c r="N397" s="12">
        <f>IF($B397="","",IF(AND(UPPER($C397)="V",D397&gt;G397),"Venda maior que a posição",IF(AND(UPPER($C397)&lt;&gt;"C",UPPER($C397)&lt;&gt;"V"),"Use C ou V","")))</f>
        <v/>
      </c>
      <c r="O397" s="11">
        <f>IF($B397="","",IF(UPPER($C397)="C",D397,IF(UPPER($C397)="V",-D397,0)))</f>
        <v/>
      </c>
      <c r="P397" s="10">
        <f>IF($B397="","",IF(UPPER($C397)="C",D397*E397,IF(UPPER($C397)="V",-D397*I397,0)))</f>
        <v/>
      </c>
    </row>
    <row r="398">
      <c r="A398" s="6" t="n"/>
      <c r="B398" s="7" t="n"/>
      <c r="C398" s="7" t="n"/>
      <c r="D398" s="8" t="n"/>
      <c r="E398" s="9" t="n"/>
      <c r="F398" s="10">
        <f>IF(OR($B398="",D398="",E398=""),"",D398*E398)</f>
        <v/>
      </c>
      <c r="G398" s="11">
        <f>IF($B398="","",SUMIFS($O$1:O397,$B$1:B397,$B398))</f>
        <v/>
      </c>
      <c r="H398" s="10">
        <f>IF($B398="","",SUMIFS($P$1:P397,$B$1:B397,$B398))</f>
        <v/>
      </c>
      <c r="I398" s="10">
        <f>IF($B398="","",IF(G398&lt;=0,0,H398/G398))</f>
        <v/>
      </c>
      <c r="J398" s="11">
        <f>IF($B398="","",G398+O398)</f>
        <v/>
      </c>
      <c r="K398" s="10">
        <f>IF($B398="","",IF(J398&lt;=0,0,(H398+P398)/J398))</f>
        <v/>
      </c>
      <c r="L398" s="10">
        <f>IF(OR($B398="",UPPER($C398)&lt;&gt;"V"),"",D398*(E398-I398))</f>
        <v/>
      </c>
      <c r="M398" s="12">
        <f>IF(A398="","",YEAR(A398)*100+MONTH(A398))</f>
        <v/>
      </c>
      <c r="N398" s="12">
        <f>IF($B398="","",IF(AND(UPPER($C398)="V",D398&gt;G398),"Venda maior que a posição",IF(AND(UPPER($C398)&lt;&gt;"C",UPPER($C398)&lt;&gt;"V"),"Use C ou V","")))</f>
        <v/>
      </c>
      <c r="O398" s="11">
        <f>IF($B398="","",IF(UPPER($C398)="C",D398,IF(UPPER($C398)="V",-D398,0)))</f>
        <v/>
      </c>
      <c r="P398" s="10">
        <f>IF($B398="","",IF(UPPER($C398)="C",D398*E398,IF(UPPER($C398)="V",-D398*I398,0)))</f>
        <v/>
      </c>
    </row>
    <row r="399">
      <c r="A399" s="6" t="n"/>
      <c r="B399" s="7" t="n"/>
      <c r="C399" s="7" t="n"/>
      <c r="D399" s="8" t="n"/>
      <c r="E399" s="9" t="n"/>
      <c r="F399" s="10">
        <f>IF(OR($B399="",D399="",E399=""),"",D399*E399)</f>
        <v/>
      </c>
      <c r="G399" s="11">
        <f>IF($B399="","",SUMIFS($O$1:O398,$B$1:B398,$B399))</f>
        <v/>
      </c>
      <c r="H399" s="10">
        <f>IF($B399="","",SUMIFS($P$1:P398,$B$1:B398,$B399))</f>
        <v/>
      </c>
      <c r="I399" s="10">
        <f>IF($B399="","",IF(G399&lt;=0,0,H399/G399))</f>
        <v/>
      </c>
      <c r="J399" s="11">
        <f>IF($B399="","",G399+O399)</f>
        <v/>
      </c>
      <c r="K399" s="10">
        <f>IF($B399="","",IF(J399&lt;=0,0,(H399+P399)/J399))</f>
        <v/>
      </c>
      <c r="L399" s="10">
        <f>IF(OR($B399="",UPPER($C399)&lt;&gt;"V"),"",D399*(E399-I399))</f>
        <v/>
      </c>
      <c r="M399" s="12">
        <f>IF(A399="","",YEAR(A399)*100+MONTH(A399))</f>
        <v/>
      </c>
      <c r="N399" s="12">
        <f>IF($B399="","",IF(AND(UPPER($C399)="V",D399&gt;G399),"Venda maior que a posição",IF(AND(UPPER($C399)&lt;&gt;"C",UPPER($C399)&lt;&gt;"V"),"Use C ou V","")))</f>
        <v/>
      </c>
      <c r="O399" s="11">
        <f>IF($B399="","",IF(UPPER($C399)="C",D399,IF(UPPER($C399)="V",-D399,0)))</f>
        <v/>
      </c>
      <c r="P399" s="10">
        <f>IF($B399="","",IF(UPPER($C399)="C",D399*E399,IF(UPPER($C399)="V",-D399*I399,0)))</f>
        <v/>
      </c>
    </row>
    <row r="400">
      <c r="A400" s="6" t="n"/>
      <c r="B400" s="7" t="n"/>
      <c r="C400" s="7" t="n"/>
      <c r="D400" s="8" t="n"/>
      <c r="E400" s="9" t="n"/>
      <c r="F400" s="10">
        <f>IF(OR($B400="",D400="",E400=""),"",D400*E400)</f>
        <v/>
      </c>
      <c r="G400" s="11">
        <f>IF($B400="","",SUMIFS($O$1:O399,$B$1:B399,$B400))</f>
        <v/>
      </c>
      <c r="H400" s="10">
        <f>IF($B400="","",SUMIFS($P$1:P399,$B$1:B399,$B400))</f>
        <v/>
      </c>
      <c r="I400" s="10">
        <f>IF($B400="","",IF(G400&lt;=0,0,H400/G400))</f>
        <v/>
      </c>
      <c r="J400" s="11">
        <f>IF($B400="","",G400+O400)</f>
        <v/>
      </c>
      <c r="K400" s="10">
        <f>IF($B400="","",IF(J400&lt;=0,0,(H400+P400)/J400))</f>
        <v/>
      </c>
      <c r="L400" s="10">
        <f>IF(OR($B400="",UPPER($C400)&lt;&gt;"V"),"",D400*(E400-I400))</f>
        <v/>
      </c>
      <c r="M400" s="12">
        <f>IF(A400="","",YEAR(A400)*100+MONTH(A400))</f>
        <v/>
      </c>
      <c r="N400" s="12">
        <f>IF($B400="","",IF(AND(UPPER($C400)="V",D400&gt;G400),"Venda maior que a posição",IF(AND(UPPER($C400)&lt;&gt;"C",UPPER($C400)&lt;&gt;"V"),"Use C ou V","")))</f>
        <v/>
      </c>
      <c r="O400" s="11">
        <f>IF($B400="","",IF(UPPER($C400)="C",D400,IF(UPPER($C400)="V",-D400,0)))</f>
        <v/>
      </c>
      <c r="P400" s="10">
        <f>IF($B400="","",IF(UPPER($C400)="C",D400*E400,IF(UPPER($C400)="V",-D400*I400,0)))</f>
        <v/>
      </c>
    </row>
    <row r="401">
      <c r="A401" s="6" t="n"/>
      <c r="B401" s="7" t="n"/>
      <c r="C401" s="7" t="n"/>
      <c r="D401" s="8" t="n"/>
      <c r="E401" s="9" t="n"/>
      <c r="F401" s="10">
        <f>IF(OR($B401="",D401="",E401=""),"",D401*E401)</f>
        <v/>
      </c>
      <c r="G401" s="11">
        <f>IF($B401="","",SUMIFS($O$1:O400,$B$1:B400,$B401))</f>
        <v/>
      </c>
      <c r="H401" s="10">
        <f>IF($B401="","",SUMIFS($P$1:P400,$B$1:B400,$B401))</f>
        <v/>
      </c>
      <c r="I401" s="10">
        <f>IF($B401="","",IF(G401&lt;=0,0,H401/G401))</f>
        <v/>
      </c>
      <c r="J401" s="11">
        <f>IF($B401="","",G401+O401)</f>
        <v/>
      </c>
      <c r="K401" s="10">
        <f>IF($B401="","",IF(J401&lt;=0,0,(H401+P401)/J401))</f>
        <v/>
      </c>
      <c r="L401" s="10">
        <f>IF(OR($B401="",UPPER($C401)&lt;&gt;"V"),"",D401*(E401-I401))</f>
        <v/>
      </c>
      <c r="M401" s="12">
        <f>IF(A401="","",YEAR(A401)*100+MONTH(A401))</f>
        <v/>
      </c>
      <c r="N401" s="12">
        <f>IF($B401="","",IF(AND(UPPER($C401)="V",D401&gt;G401),"Venda maior que a posição",IF(AND(UPPER($C401)&lt;&gt;"C",UPPER($C401)&lt;&gt;"V"),"Use C ou V","")))</f>
        <v/>
      </c>
      <c r="O401" s="11">
        <f>IF($B401="","",IF(UPPER($C401)="C",D401,IF(UPPER($C401)="V",-D401,0)))</f>
        <v/>
      </c>
      <c r="P401" s="10">
        <f>IF($B401="","",IF(UPPER($C401)="C",D401*E401,IF(UPPER($C401)="V",-D401*I401,0)))</f>
        <v/>
      </c>
    </row>
    <row r="402">
      <c r="A402" s="6" t="n"/>
      <c r="B402" s="7" t="n"/>
      <c r="C402" s="7" t="n"/>
      <c r="D402" s="8" t="n"/>
      <c r="E402" s="9" t="n"/>
      <c r="F402" s="10">
        <f>IF(OR($B402="",D402="",E402=""),"",D402*E402)</f>
        <v/>
      </c>
      <c r="G402" s="11">
        <f>IF($B402="","",SUMIFS($O$1:O401,$B$1:B401,$B402))</f>
        <v/>
      </c>
      <c r="H402" s="10">
        <f>IF($B402="","",SUMIFS($P$1:P401,$B$1:B401,$B402))</f>
        <v/>
      </c>
      <c r="I402" s="10">
        <f>IF($B402="","",IF(G402&lt;=0,0,H402/G402))</f>
        <v/>
      </c>
      <c r="J402" s="11">
        <f>IF($B402="","",G402+O402)</f>
        <v/>
      </c>
      <c r="K402" s="10">
        <f>IF($B402="","",IF(J402&lt;=0,0,(H402+P402)/J402))</f>
        <v/>
      </c>
      <c r="L402" s="10">
        <f>IF(OR($B402="",UPPER($C402)&lt;&gt;"V"),"",D402*(E402-I402))</f>
        <v/>
      </c>
      <c r="M402" s="12">
        <f>IF(A402="","",YEAR(A402)*100+MONTH(A402))</f>
        <v/>
      </c>
      <c r="N402" s="12">
        <f>IF($B402="","",IF(AND(UPPER($C402)="V",D402&gt;G402),"Venda maior que a posição",IF(AND(UPPER($C402)&lt;&gt;"C",UPPER($C402)&lt;&gt;"V"),"Use C ou V","")))</f>
        <v/>
      </c>
      <c r="O402" s="11">
        <f>IF($B402="","",IF(UPPER($C402)="C",D402,IF(UPPER($C402)="V",-D402,0)))</f>
        <v/>
      </c>
      <c r="P402" s="10">
        <f>IF($B402="","",IF(UPPER($C402)="C",D402*E402,IF(UPPER($C402)="V",-D402*I402,0)))</f>
        <v/>
      </c>
    </row>
    <row r="403">
      <c r="A403" s="6" t="n"/>
      <c r="B403" s="7" t="n"/>
      <c r="C403" s="7" t="n"/>
      <c r="D403" s="8" t="n"/>
      <c r="E403" s="9" t="n"/>
      <c r="F403" s="10">
        <f>IF(OR($B403="",D403="",E403=""),"",D403*E403)</f>
        <v/>
      </c>
      <c r="G403" s="11">
        <f>IF($B403="","",SUMIFS($O$1:O402,$B$1:B402,$B403))</f>
        <v/>
      </c>
      <c r="H403" s="10">
        <f>IF($B403="","",SUMIFS($P$1:P402,$B$1:B402,$B403))</f>
        <v/>
      </c>
      <c r="I403" s="10">
        <f>IF($B403="","",IF(G403&lt;=0,0,H403/G403))</f>
        <v/>
      </c>
      <c r="J403" s="11">
        <f>IF($B403="","",G403+O403)</f>
        <v/>
      </c>
      <c r="K403" s="10">
        <f>IF($B403="","",IF(J403&lt;=0,0,(H403+P403)/J403))</f>
        <v/>
      </c>
      <c r="L403" s="10">
        <f>IF(OR($B403="",UPPER($C403)&lt;&gt;"V"),"",D403*(E403-I403))</f>
        <v/>
      </c>
      <c r="M403" s="12">
        <f>IF(A403="","",YEAR(A403)*100+MONTH(A403))</f>
        <v/>
      </c>
      <c r="N403" s="12">
        <f>IF($B403="","",IF(AND(UPPER($C403)="V",D403&gt;G403),"Venda maior que a posição",IF(AND(UPPER($C403)&lt;&gt;"C",UPPER($C403)&lt;&gt;"V"),"Use C ou V","")))</f>
        <v/>
      </c>
      <c r="O403" s="11">
        <f>IF($B403="","",IF(UPPER($C403)="C",D403,IF(UPPER($C403)="V",-D403,0)))</f>
        <v/>
      </c>
      <c r="P403" s="10">
        <f>IF($B403="","",IF(UPPER($C403)="C",D403*E403,IF(UPPER($C403)="V",-D403*I403,0)))</f>
        <v/>
      </c>
    </row>
    <row r="404">
      <c r="A404" s="6" t="n"/>
      <c r="B404" s="7" t="n"/>
      <c r="C404" s="7" t="n"/>
      <c r="D404" s="8" t="n"/>
      <c r="E404" s="9" t="n"/>
      <c r="F404" s="10">
        <f>IF(OR($B404="",D404="",E404=""),"",D404*E404)</f>
        <v/>
      </c>
      <c r="G404" s="11">
        <f>IF($B404="","",SUMIFS($O$1:O403,$B$1:B403,$B404))</f>
        <v/>
      </c>
      <c r="H404" s="10">
        <f>IF($B404="","",SUMIFS($P$1:P403,$B$1:B403,$B404))</f>
        <v/>
      </c>
      <c r="I404" s="10">
        <f>IF($B404="","",IF(G404&lt;=0,0,H404/G404))</f>
        <v/>
      </c>
      <c r="J404" s="11">
        <f>IF($B404="","",G404+O404)</f>
        <v/>
      </c>
      <c r="K404" s="10">
        <f>IF($B404="","",IF(J404&lt;=0,0,(H404+P404)/J404))</f>
        <v/>
      </c>
      <c r="L404" s="10">
        <f>IF(OR($B404="",UPPER($C404)&lt;&gt;"V"),"",D404*(E404-I404))</f>
        <v/>
      </c>
      <c r="M404" s="12">
        <f>IF(A404="","",YEAR(A404)*100+MONTH(A404))</f>
        <v/>
      </c>
      <c r="N404" s="12">
        <f>IF($B404="","",IF(AND(UPPER($C404)="V",D404&gt;G404),"Venda maior que a posição",IF(AND(UPPER($C404)&lt;&gt;"C",UPPER($C404)&lt;&gt;"V"),"Use C ou V","")))</f>
        <v/>
      </c>
      <c r="O404" s="11">
        <f>IF($B404="","",IF(UPPER($C404)="C",D404,IF(UPPER($C404)="V",-D404,0)))</f>
        <v/>
      </c>
      <c r="P404" s="10">
        <f>IF($B404="","",IF(UPPER($C404)="C",D404*E404,IF(UPPER($C404)="V",-D404*I404,0)))</f>
        <v/>
      </c>
    </row>
    <row r="405">
      <c r="A405" s="6" t="n"/>
      <c r="B405" s="7" t="n"/>
      <c r="C405" s="7" t="n"/>
      <c r="D405" s="8" t="n"/>
      <c r="E405" s="9" t="n"/>
      <c r="F405" s="10">
        <f>IF(OR($B405="",D405="",E405=""),"",D405*E405)</f>
        <v/>
      </c>
      <c r="G405" s="11">
        <f>IF($B405="","",SUMIFS($O$1:O404,$B$1:B404,$B405))</f>
        <v/>
      </c>
      <c r="H405" s="10">
        <f>IF($B405="","",SUMIFS($P$1:P404,$B$1:B404,$B405))</f>
        <v/>
      </c>
      <c r="I405" s="10">
        <f>IF($B405="","",IF(G405&lt;=0,0,H405/G405))</f>
        <v/>
      </c>
      <c r="J405" s="11">
        <f>IF($B405="","",G405+O405)</f>
        <v/>
      </c>
      <c r="K405" s="10">
        <f>IF($B405="","",IF(J405&lt;=0,0,(H405+P405)/J405))</f>
        <v/>
      </c>
      <c r="L405" s="10">
        <f>IF(OR($B405="",UPPER($C405)&lt;&gt;"V"),"",D405*(E405-I405))</f>
        <v/>
      </c>
      <c r="M405" s="12">
        <f>IF(A405="","",YEAR(A405)*100+MONTH(A405))</f>
        <v/>
      </c>
      <c r="N405" s="12">
        <f>IF($B405="","",IF(AND(UPPER($C405)="V",D405&gt;G405),"Venda maior que a posição",IF(AND(UPPER($C405)&lt;&gt;"C",UPPER($C405)&lt;&gt;"V"),"Use C ou V","")))</f>
        <v/>
      </c>
      <c r="O405" s="11">
        <f>IF($B405="","",IF(UPPER($C405)="C",D405,IF(UPPER($C405)="V",-D405,0)))</f>
        <v/>
      </c>
      <c r="P405" s="10">
        <f>IF($B405="","",IF(UPPER($C405)="C",D405*E405,IF(UPPER($C405)="V",-D405*I405,0)))</f>
        <v/>
      </c>
    </row>
    <row r="406">
      <c r="A406" s="6" t="n"/>
      <c r="B406" s="7" t="n"/>
      <c r="C406" s="7" t="n"/>
      <c r="D406" s="8" t="n"/>
      <c r="E406" s="9" t="n"/>
      <c r="F406" s="10">
        <f>IF(OR($B406="",D406="",E406=""),"",D406*E406)</f>
        <v/>
      </c>
      <c r="G406" s="11">
        <f>IF($B406="","",SUMIFS($O$1:O405,$B$1:B405,$B406))</f>
        <v/>
      </c>
      <c r="H406" s="10">
        <f>IF($B406="","",SUMIFS($P$1:P405,$B$1:B405,$B406))</f>
        <v/>
      </c>
      <c r="I406" s="10">
        <f>IF($B406="","",IF(G406&lt;=0,0,H406/G406))</f>
        <v/>
      </c>
      <c r="J406" s="11">
        <f>IF($B406="","",G406+O406)</f>
        <v/>
      </c>
      <c r="K406" s="10">
        <f>IF($B406="","",IF(J406&lt;=0,0,(H406+P406)/J406))</f>
        <v/>
      </c>
      <c r="L406" s="10">
        <f>IF(OR($B406="",UPPER($C406)&lt;&gt;"V"),"",D406*(E406-I406))</f>
        <v/>
      </c>
      <c r="M406" s="12">
        <f>IF(A406="","",YEAR(A406)*100+MONTH(A406))</f>
        <v/>
      </c>
      <c r="N406" s="12">
        <f>IF($B406="","",IF(AND(UPPER($C406)="V",D406&gt;G406),"Venda maior que a posição",IF(AND(UPPER($C406)&lt;&gt;"C",UPPER($C406)&lt;&gt;"V"),"Use C ou V","")))</f>
        <v/>
      </c>
      <c r="O406" s="11">
        <f>IF($B406="","",IF(UPPER($C406)="C",D406,IF(UPPER($C406)="V",-D406,0)))</f>
        <v/>
      </c>
      <c r="P406" s="10">
        <f>IF($B406="","",IF(UPPER($C406)="C",D406*E406,IF(UPPER($C406)="V",-D406*I406,0)))</f>
        <v/>
      </c>
    </row>
    <row r="407">
      <c r="A407" s="6" t="n"/>
      <c r="B407" s="7" t="n"/>
      <c r="C407" s="7" t="n"/>
      <c r="D407" s="8" t="n"/>
      <c r="E407" s="9" t="n"/>
      <c r="F407" s="10">
        <f>IF(OR($B407="",D407="",E407=""),"",D407*E407)</f>
        <v/>
      </c>
      <c r="G407" s="11">
        <f>IF($B407="","",SUMIFS($O$1:O406,$B$1:B406,$B407))</f>
        <v/>
      </c>
      <c r="H407" s="10">
        <f>IF($B407="","",SUMIFS($P$1:P406,$B$1:B406,$B407))</f>
        <v/>
      </c>
      <c r="I407" s="10">
        <f>IF($B407="","",IF(G407&lt;=0,0,H407/G407))</f>
        <v/>
      </c>
      <c r="J407" s="11">
        <f>IF($B407="","",G407+O407)</f>
        <v/>
      </c>
      <c r="K407" s="10">
        <f>IF($B407="","",IF(J407&lt;=0,0,(H407+P407)/J407))</f>
        <v/>
      </c>
      <c r="L407" s="10">
        <f>IF(OR($B407="",UPPER($C407)&lt;&gt;"V"),"",D407*(E407-I407))</f>
        <v/>
      </c>
      <c r="M407" s="12">
        <f>IF(A407="","",YEAR(A407)*100+MONTH(A407))</f>
        <v/>
      </c>
      <c r="N407" s="12">
        <f>IF($B407="","",IF(AND(UPPER($C407)="V",D407&gt;G407),"Venda maior que a posição",IF(AND(UPPER($C407)&lt;&gt;"C",UPPER($C407)&lt;&gt;"V"),"Use C ou V","")))</f>
        <v/>
      </c>
      <c r="O407" s="11">
        <f>IF($B407="","",IF(UPPER($C407)="C",D407,IF(UPPER($C407)="V",-D407,0)))</f>
        <v/>
      </c>
      <c r="P407" s="10">
        <f>IF($B407="","",IF(UPPER($C407)="C",D407*E407,IF(UPPER($C407)="V",-D407*I407,0)))</f>
        <v/>
      </c>
    </row>
    <row r="408">
      <c r="A408" s="6" t="n"/>
      <c r="B408" s="7" t="n"/>
      <c r="C408" s="7" t="n"/>
      <c r="D408" s="8" t="n"/>
      <c r="E408" s="9" t="n"/>
      <c r="F408" s="10">
        <f>IF(OR($B408="",D408="",E408=""),"",D408*E408)</f>
        <v/>
      </c>
      <c r="G408" s="11">
        <f>IF($B408="","",SUMIFS($O$1:O407,$B$1:B407,$B408))</f>
        <v/>
      </c>
      <c r="H408" s="10">
        <f>IF($B408="","",SUMIFS($P$1:P407,$B$1:B407,$B408))</f>
        <v/>
      </c>
      <c r="I408" s="10">
        <f>IF($B408="","",IF(G408&lt;=0,0,H408/G408))</f>
        <v/>
      </c>
      <c r="J408" s="11">
        <f>IF($B408="","",G408+O408)</f>
        <v/>
      </c>
      <c r="K408" s="10">
        <f>IF($B408="","",IF(J408&lt;=0,0,(H408+P408)/J408))</f>
        <v/>
      </c>
      <c r="L408" s="10">
        <f>IF(OR($B408="",UPPER($C408)&lt;&gt;"V"),"",D408*(E408-I408))</f>
        <v/>
      </c>
      <c r="M408" s="12">
        <f>IF(A408="","",YEAR(A408)*100+MONTH(A408))</f>
        <v/>
      </c>
      <c r="N408" s="12">
        <f>IF($B408="","",IF(AND(UPPER($C408)="V",D408&gt;G408),"Venda maior que a posição",IF(AND(UPPER($C408)&lt;&gt;"C",UPPER($C408)&lt;&gt;"V"),"Use C ou V","")))</f>
        <v/>
      </c>
      <c r="O408" s="11">
        <f>IF($B408="","",IF(UPPER($C408)="C",D408,IF(UPPER($C408)="V",-D408,0)))</f>
        <v/>
      </c>
      <c r="P408" s="10">
        <f>IF($B408="","",IF(UPPER($C408)="C",D408*E408,IF(UPPER($C408)="V",-D408*I408,0)))</f>
        <v/>
      </c>
    </row>
    <row r="409">
      <c r="A409" s="6" t="n"/>
      <c r="B409" s="7" t="n"/>
      <c r="C409" s="7" t="n"/>
      <c r="D409" s="8" t="n"/>
      <c r="E409" s="9" t="n"/>
      <c r="F409" s="10">
        <f>IF(OR($B409="",D409="",E409=""),"",D409*E409)</f>
        <v/>
      </c>
      <c r="G409" s="11">
        <f>IF($B409="","",SUMIFS($O$1:O408,$B$1:B408,$B409))</f>
        <v/>
      </c>
      <c r="H409" s="10">
        <f>IF($B409="","",SUMIFS($P$1:P408,$B$1:B408,$B409))</f>
        <v/>
      </c>
      <c r="I409" s="10">
        <f>IF($B409="","",IF(G409&lt;=0,0,H409/G409))</f>
        <v/>
      </c>
      <c r="J409" s="11">
        <f>IF($B409="","",G409+O409)</f>
        <v/>
      </c>
      <c r="K409" s="10">
        <f>IF($B409="","",IF(J409&lt;=0,0,(H409+P409)/J409))</f>
        <v/>
      </c>
      <c r="L409" s="10">
        <f>IF(OR($B409="",UPPER($C409)&lt;&gt;"V"),"",D409*(E409-I409))</f>
        <v/>
      </c>
      <c r="M409" s="12">
        <f>IF(A409="","",YEAR(A409)*100+MONTH(A409))</f>
        <v/>
      </c>
      <c r="N409" s="12">
        <f>IF($B409="","",IF(AND(UPPER($C409)="V",D409&gt;G409),"Venda maior que a posição",IF(AND(UPPER($C409)&lt;&gt;"C",UPPER($C409)&lt;&gt;"V"),"Use C ou V","")))</f>
        <v/>
      </c>
      <c r="O409" s="11">
        <f>IF($B409="","",IF(UPPER($C409)="C",D409,IF(UPPER($C409)="V",-D409,0)))</f>
        <v/>
      </c>
      <c r="P409" s="10">
        <f>IF($B409="","",IF(UPPER($C409)="C",D409*E409,IF(UPPER($C409)="V",-D409*I409,0)))</f>
        <v/>
      </c>
    </row>
    <row r="410">
      <c r="A410" s="6" t="n"/>
      <c r="B410" s="7" t="n"/>
      <c r="C410" s="7" t="n"/>
      <c r="D410" s="8" t="n"/>
      <c r="E410" s="9" t="n"/>
      <c r="F410" s="10">
        <f>IF(OR($B410="",D410="",E410=""),"",D410*E410)</f>
        <v/>
      </c>
      <c r="G410" s="11">
        <f>IF($B410="","",SUMIFS($O$1:O409,$B$1:B409,$B410))</f>
        <v/>
      </c>
      <c r="H410" s="10">
        <f>IF($B410="","",SUMIFS($P$1:P409,$B$1:B409,$B410))</f>
        <v/>
      </c>
      <c r="I410" s="10">
        <f>IF($B410="","",IF(G410&lt;=0,0,H410/G410))</f>
        <v/>
      </c>
      <c r="J410" s="11">
        <f>IF($B410="","",G410+O410)</f>
        <v/>
      </c>
      <c r="K410" s="10">
        <f>IF($B410="","",IF(J410&lt;=0,0,(H410+P410)/J410))</f>
        <v/>
      </c>
      <c r="L410" s="10">
        <f>IF(OR($B410="",UPPER($C410)&lt;&gt;"V"),"",D410*(E410-I410))</f>
        <v/>
      </c>
      <c r="M410" s="12">
        <f>IF(A410="","",YEAR(A410)*100+MONTH(A410))</f>
        <v/>
      </c>
      <c r="N410" s="12">
        <f>IF($B410="","",IF(AND(UPPER($C410)="V",D410&gt;G410),"Venda maior que a posição",IF(AND(UPPER($C410)&lt;&gt;"C",UPPER($C410)&lt;&gt;"V"),"Use C ou V","")))</f>
        <v/>
      </c>
      <c r="O410" s="11">
        <f>IF($B410="","",IF(UPPER($C410)="C",D410,IF(UPPER($C410)="V",-D410,0)))</f>
        <v/>
      </c>
      <c r="P410" s="10">
        <f>IF($B410="","",IF(UPPER($C410)="C",D410*E410,IF(UPPER($C410)="V",-D410*I410,0)))</f>
        <v/>
      </c>
    </row>
    <row r="411">
      <c r="A411" s="6" t="n"/>
      <c r="B411" s="7" t="n"/>
      <c r="C411" s="7" t="n"/>
      <c r="D411" s="8" t="n"/>
      <c r="E411" s="9" t="n"/>
      <c r="F411" s="10">
        <f>IF(OR($B411="",D411="",E411=""),"",D411*E411)</f>
        <v/>
      </c>
      <c r="G411" s="11">
        <f>IF($B411="","",SUMIFS($O$1:O410,$B$1:B410,$B411))</f>
        <v/>
      </c>
      <c r="H411" s="10">
        <f>IF($B411="","",SUMIFS($P$1:P410,$B$1:B410,$B411))</f>
        <v/>
      </c>
      <c r="I411" s="10">
        <f>IF($B411="","",IF(G411&lt;=0,0,H411/G411))</f>
        <v/>
      </c>
      <c r="J411" s="11">
        <f>IF($B411="","",G411+O411)</f>
        <v/>
      </c>
      <c r="K411" s="10">
        <f>IF($B411="","",IF(J411&lt;=0,0,(H411+P411)/J411))</f>
        <v/>
      </c>
      <c r="L411" s="10">
        <f>IF(OR($B411="",UPPER($C411)&lt;&gt;"V"),"",D411*(E411-I411))</f>
        <v/>
      </c>
      <c r="M411" s="12">
        <f>IF(A411="","",YEAR(A411)*100+MONTH(A411))</f>
        <v/>
      </c>
      <c r="N411" s="12">
        <f>IF($B411="","",IF(AND(UPPER($C411)="V",D411&gt;G411),"Venda maior que a posição",IF(AND(UPPER($C411)&lt;&gt;"C",UPPER($C411)&lt;&gt;"V"),"Use C ou V","")))</f>
        <v/>
      </c>
      <c r="O411" s="11">
        <f>IF($B411="","",IF(UPPER($C411)="C",D411,IF(UPPER($C411)="V",-D411,0)))</f>
        <v/>
      </c>
      <c r="P411" s="10">
        <f>IF($B411="","",IF(UPPER($C411)="C",D411*E411,IF(UPPER($C411)="V",-D411*I411,0)))</f>
        <v/>
      </c>
    </row>
    <row r="412">
      <c r="A412" s="6" t="n"/>
      <c r="B412" s="7" t="n"/>
      <c r="C412" s="7" t="n"/>
      <c r="D412" s="8" t="n"/>
      <c r="E412" s="9" t="n"/>
      <c r="F412" s="10">
        <f>IF(OR($B412="",D412="",E412=""),"",D412*E412)</f>
        <v/>
      </c>
      <c r="G412" s="11">
        <f>IF($B412="","",SUMIFS($O$1:O411,$B$1:B411,$B412))</f>
        <v/>
      </c>
      <c r="H412" s="10">
        <f>IF($B412="","",SUMIFS($P$1:P411,$B$1:B411,$B412))</f>
        <v/>
      </c>
      <c r="I412" s="10">
        <f>IF($B412="","",IF(G412&lt;=0,0,H412/G412))</f>
        <v/>
      </c>
      <c r="J412" s="11">
        <f>IF($B412="","",G412+O412)</f>
        <v/>
      </c>
      <c r="K412" s="10">
        <f>IF($B412="","",IF(J412&lt;=0,0,(H412+P412)/J412))</f>
        <v/>
      </c>
      <c r="L412" s="10">
        <f>IF(OR($B412="",UPPER($C412)&lt;&gt;"V"),"",D412*(E412-I412))</f>
        <v/>
      </c>
      <c r="M412" s="12">
        <f>IF(A412="","",YEAR(A412)*100+MONTH(A412))</f>
        <v/>
      </c>
      <c r="N412" s="12">
        <f>IF($B412="","",IF(AND(UPPER($C412)="V",D412&gt;G412),"Venda maior que a posição",IF(AND(UPPER($C412)&lt;&gt;"C",UPPER($C412)&lt;&gt;"V"),"Use C ou V","")))</f>
        <v/>
      </c>
      <c r="O412" s="11">
        <f>IF($B412="","",IF(UPPER($C412)="C",D412,IF(UPPER($C412)="V",-D412,0)))</f>
        <v/>
      </c>
      <c r="P412" s="10">
        <f>IF($B412="","",IF(UPPER($C412)="C",D412*E412,IF(UPPER($C412)="V",-D412*I412,0)))</f>
        <v/>
      </c>
    </row>
    <row r="413">
      <c r="A413" s="6" t="n"/>
      <c r="B413" s="7" t="n"/>
      <c r="C413" s="7" t="n"/>
      <c r="D413" s="8" t="n"/>
      <c r="E413" s="9" t="n"/>
      <c r="F413" s="10">
        <f>IF(OR($B413="",D413="",E413=""),"",D413*E413)</f>
        <v/>
      </c>
      <c r="G413" s="11">
        <f>IF($B413="","",SUMIFS($O$1:O412,$B$1:B412,$B413))</f>
        <v/>
      </c>
      <c r="H413" s="10">
        <f>IF($B413="","",SUMIFS($P$1:P412,$B$1:B412,$B413))</f>
        <v/>
      </c>
      <c r="I413" s="10">
        <f>IF($B413="","",IF(G413&lt;=0,0,H413/G413))</f>
        <v/>
      </c>
      <c r="J413" s="11">
        <f>IF($B413="","",G413+O413)</f>
        <v/>
      </c>
      <c r="K413" s="10">
        <f>IF($B413="","",IF(J413&lt;=0,0,(H413+P413)/J413))</f>
        <v/>
      </c>
      <c r="L413" s="10">
        <f>IF(OR($B413="",UPPER($C413)&lt;&gt;"V"),"",D413*(E413-I413))</f>
        <v/>
      </c>
      <c r="M413" s="12">
        <f>IF(A413="","",YEAR(A413)*100+MONTH(A413))</f>
        <v/>
      </c>
      <c r="N413" s="12">
        <f>IF($B413="","",IF(AND(UPPER($C413)="V",D413&gt;G413),"Venda maior que a posição",IF(AND(UPPER($C413)&lt;&gt;"C",UPPER($C413)&lt;&gt;"V"),"Use C ou V","")))</f>
        <v/>
      </c>
      <c r="O413" s="11">
        <f>IF($B413="","",IF(UPPER($C413)="C",D413,IF(UPPER($C413)="V",-D413,0)))</f>
        <v/>
      </c>
      <c r="P413" s="10">
        <f>IF($B413="","",IF(UPPER($C413)="C",D413*E413,IF(UPPER($C413)="V",-D413*I413,0)))</f>
        <v/>
      </c>
    </row>
    <row r="414">
      <c r="A414" s="6" t="n"/>
      <c r="B414" s="7" t="n"/>
      <c r="C414" s="7" t="n"/>
      <c r="D414" s="8" t="n"/>
      <c r="E414" s="9" t="n"/>
      <c r="F414" s="10">
        <f>IF(OR($B414="",D414="",E414=""),"",D414*E414)</f>
        <v/>
      </c>
      <c r="G414" s="11">
        <f>IF($B414="","",SUMIFS($O$1:O413,$B$1:B413,$B414))</f>
        <v/>
      </c>
      <c r="H414" s="10">
        <f>IF($B414="","",SUMIFS($P$1:P413,$B$1:B413,$B414))</f>
        <v/>
      </c>
      <c r="I414" s="10">
        <f>IF($B414="","",IF(G414&lt;=0,0,H414/G414))</f>
        <v/>
      </c>
      <c r="J414" s="11">
        <f>IF($B414="","",G414+O414)</f>
        <v/>
      </c>
      <c r="K414" s="10">
        <f>IF($B414="","",IF(J414&lt;=0,0,(H414+P414)/J414))</f>
        <v/>
      </c>
      <c r="L414" s="10">
        <f>IF(OR($B414="",UPPER($C414)&lt;&gt;"V"),"",D414*(E414-I414))</f>
        <v/>
      </c>
      <c r="M414" s="12">
        <f>IF(A414="","",YEAR(A414)*100+MONTH(A414))</f>
        <v/>
      </c>
      <c r="N414" s="12">
        <f>IF($B414="","",IF(AND(UPPER($C414)="V",D414&gt;G414),"Venda maior que a posição",IF(AND(UPPER($C414)&lt;&gt;"C",UPPER($C414)&lt;&gt;"V"),"Use C ou V","")))</f>
        <v/>
      </c>
      <c r="O414" s="11">
        <f>IF($B414="","",IF(UPPER($C414)="C",D414,IF(UPPER($C414)="V",-D414,0)))</f>
        <v/>
      </c>
      <c r="P414" s="10">
        <f>IF($B414="","",IF(UPPER($C414)="C",D414*E414,IF(UPPER($C414)="V",-D414*I414,0)))</f>
        <v/>
      </c>
    </row>
    <row r="415">
      <c r="A415" s="6" t="n"/>
      <c r="B415" s="7" t="n"/>
      <c r="C415" s="7" t="n"/>
      <c r="D415" s="8" t="n"/>
      <c r="E415" s="9" t="n"/>
      <c r="F415" s="10">
        <f>IF(OR($B415="",D415="",E415=""),"",D415*E415)</f>
        <v/>
      </c>
      <c r="G415" s="11">
        <f>IF($B415="","",SUMIFS($O$1:O414,$B$1:B414,$B415))</f>
        <v/>
      </c>
      <c r="H415" s="10">
        <f>IF($B415="","",SUMIFS($P$1:P414,$B$1:B414,$B415))</f>
        <v/>
      </c>
      <c r="I415" s="10">
        <f>IF($B415="","",IF(G415&lt;=0,0,H415/G415))</f>
        <v/>
      </c>
      <c r="J415" s="11">
        <f>IF($B415="","",G415+O415)</f>
        <v/>
      </c>
      <c r="K415" s="10">
        <f>IF($B415="","",IF(J415&lt;=0,0,(H415+P415)/J415))</f>
        <v/>
      </c>
      <c r="L415" s="10">
        <f>IF(OR($B415="",UPPER($C415)&lt;&gt;"V"),"",D415*(E415-I415))</f>
        <v/>
      </c>
      <c r="M415" s="12">
        <f>IF(A415="","",YEAR(A415)*100+MONTH(A415))</f>
        <v/>
      </c>
      <c r="N415" s="12">
        <f>IF($B415="","",IF(AND(UPPER($C415)="V",D415&gt;G415),"Venda maior que a posição",IF(AND(UPPER($C415)&lt;&gt;"C",UPPER($C415)&lt;&gt;"V"),"Use C ou V","")))</f>
        <v/>
      </c>
      <c r="O415" s="11">
        <f>IF($B415="","",IF(UPPER($C415)="C",D415,IF(UPPER($C415)="V",-D415,0)))</f>
        <v/>
      </c>
      <c r="P415" s="10">
        <f>IF($B415="","",IF(UPPER($C415)="C",D415*E415,IF(UPPER($C415)="V",-D415*I415,0)))</f>
        <v/>
      </c>
    </row>
    <row r="416">
      <c r="A416" s="6" t="n"/>
      <c r="B416" s="7" t="n"/>
      <c r="C416" s="7" t="n"/>
      <c r="D416" s="8" t="n"/>
      <c r="E416" s="9" t="n"/>
      <c r="F416" s="10">
        <f>IF(OR($B416="",D416="",E416=""),"",D416*E416)</f>
        <v/>
      </c>
      <c r="G416" s="11">
        <f>IF($B416="","",SUMIFS($O$1:O415,$B$1:B415,$B416))</f>
        <v/>
      </c>
      <c r="H416" s="10">
        <f>IF($B416="","",SUMIFS($P$1:P415,$B$1:B415,$B416))</f>
        <v/>
      </c>
      <c r="I416" s="10">
        <f>IF($B416="","",IF(G416&lt;=0,0,H416/G416))</f>
        <v/>
      </c>
      <c r="J416" s="11">
        <f>IF($B416="","",G416+O416)</f>
        <v/>
      </c>
      <c r="K416" s="10">
        <f>IF($B416="","",IF(J416&lt;=0,0,(H416+P416)/J416))</f>
        <v/>
      </c>
      <c r="L416" s="10">
        <f>IF(OR($B416="",UPPER($C416)&lt;&gt;"V"),"",D416*(E416-I416))</f>
        <v/>
      </c>
      <c r="M416" s="12">
        <f>IF(A416="","",YEAR(A416)*100+MONTH(A416))</f>
        <v/>
      </c>
      <c r="N416" s="12">
        <f>IF($B416="","",IF(AND(UPPER($C416)="V",D416&gt;G416),"Venda maior que a posição",IF(AND(UPPER($C416)&lt;&gt;"C",UPPER($C416)&lt;&gt;"V"),"Use C ou V","")))</f>
        <v/>
      </c>
      <c r="O416" s="11">
        <f>IF($B416="","",IF(UPPER($C416)="C",D416,IF(UPPER($C416)="V",-D416,0)))</f>
        <v/>
      </c>
      <c r="P416" s="10">
        <f>IF($B416="","",IF(UPPER($C416)="C",D416*E416,IF(UPPER($C416)="V",-D416*I416,0)))</f>
        <v/>
      </c>
    </row>
    <row r="417">
      <c r="A417" s="6" t="n"/>
      <c r="B417" s="7" t="n"/>
      <c r="C417" s="7" t="n"/>
      <c r="D417" s="8" t="n"/>
      <c r="E417" s="9" t="n"/>
      <c r="F417" s="10">
        <f>IF(OR($B417="",D417="",E417=""),"",D417*E417)</f>
        <v/>
      </c>
      <c r="G417" s="11">
        <f>IF($B417="","",SUMIFS($O$1:O416,$B$1:B416,$B417))</f>
        <v/>
      </c>
      <c r="H417" s="10">
        <f>IF($B417="","",SUMIFS($P$1:P416,$B$1:B416,$B417))</f>
        <v/>
      </c>
      <c r="I417" s="10">
        <f>IF($B417="","",IF(G417&lt;=0,0,H417/G417))</f>
        <v/>
      </c>
      <c r="J417" s="11">
        <f>IF($B417="","",G417+O417)</f>
        <v/>
      </c>
      <c r="K417" s="10">
        <f>IF($B417="","",IF(J417&lt;=0,0,(H417+P417)/J417))</f>
        <v/>
      </c>
      <c r="L417" s="10">
        <f>IF(OR($B417="",UPPER($C417)&lt;&gt;"V"),"",D417*(E417-I417))</f>
        <v/>
      </c>
      <c r="M417" s="12">
        <f>IF(A417="","",YEAR(A417)*100+MONTH(A417))</f>
        <v/>
      </c>
      <c r="N417" s="12">
        <f>IF($B417="","",IF(AND(UPPER($C417)="V",D417&gt;G417),"Venda maior que a posição",IF(AND(UPPER($C417)&lt;&gt;"C",UPPER($C417)&lt;&gt;"V"),"Use C ou V","")))</f>
        <v/>
      </c>
      <c r="O417" s="11">
        <f>IF($B417="","",IF(UPPER($C417)="C",D417,IF(UPPER($C417)="V",-D417,0)))</f>
        <v/>
      </c>
      <c r="P417" s="10">
        <f>IF($B417="","",IF(UPPER($C417)="C",D417*E417,IF(UPPER($C417)="V",-D417*I417,0)))</f>
        <v/>
      </c>
    </row>
    <row r="418">
      <c r="A418" s="6" t="n"/>
      <c r="B418" s="7" t="n"/>
      <c r="C418" s="7" t="n"/>
      <c r="D418" s="8" t="n"/>
      <c r="E418" s="9" t="n"/>
      <c r="F418" s="10">
        <f>IF(OR($B418="",D418="",E418=""),"",D418*E418)</f>
        <v/>
      </c>
      <c r="G418" s="11">
        <f>IF($B418="","",SUMIFS($O$1:O417,$B$1:B417,$B418))</f>
        <v/>
      </c>
      <c r="H418" s="10">
        <f>IF($B418="","",SUMIFS($P$1:P417,$B$1:B417,$B418))</f>
        <v/>
      </c>
      <c r="I418" s="10">
        <f>IF($B418="","",IF(G418&lt;=0,0,H418/G418))</f>
        <v/>
      </c>
      <c r="J418" s="11">
        <f>IF($B418="","",G418+O418)</f>
        <v/>
      </c>
      <c r="K418" s="10">
        <f>IF($B418="","",IF(J418&lt;=0,0,(H418+P418)/J418))</f>
        <v/>
      </c>
      <c r="L418" s="10">
        <f>IF(OR($B418="",UPPER($C418)&lt;&gt;"V"),"",D418*(E418-I418))</f>
        <v/>
      </c>
      <c r="M418" s="12">
        <f>IF(A418="","",YEAR(A418)*100+MONTH(A418))</f>
        <v/>
      </c>
      <c r="N418" s="12">
        <f>IF($B418="","",IF(AND(UPPER($C418)="V",D418&gt;G418),"Venda maior que a posição",IF(AND(UPPER($C418)&lt;&gt;"C",UPPER($C418)&lt;&gt;"V"),"Use C ou V","")))</f>
        <v/>
      </c>
      <c r="O418" s="11">
        <f>IF($B418="","",IF(UPPER($C418)="C",D418,IF(UPPER($C418)="V",-D418,0)))</f>
        <v/>
      </c>
      <c r="P418" s="10">
        <f>IF($B418="","",IF(UPPER($C418)="C",D418*E418,IF(UPPER($C418)="V",-D418*I418,0)))</f>
        <v/>
      </c>
    </row>
    <row r="419">
      <c r="A419" s="6" t="n"/>
      <c r="B419" s="7" t="n"/>
      <c r="C419" s="7" t="n"/>
      <c r="D419" s="8" t="n"/>
      <c r="E419" s="9" t="n"/>
      <c r="F419" s="10">
        <f>IF(OR($B419="",D419="",E419=""),"",D419*E419)</f>
        <v/>
      </c>
      <c r="G419" s="11">
        <f>IF($B419="","",SUMIFS($O$1:O418,$B$1:B418,$B419))</f>
        <v/>
      </c>
      <c r="H419" s="10">
        <f>IF($B419="","",SUMIFS($P$1:P418,$B$1:B418,$B419))</f>
        <v/>
      </c>
      <c r="I419" s="10">
        <f>IF($B419="","",IF(G419&lt;=0,0,H419/G419))</f>
        <v/>
      </c>
      <c r="J419" s="11">
        <f>IF($B419="","",G419+O419)</f>
        <v/>
      </c>
      <c r="K419" s="10">
        <f>IF($B419="","",IF(J419&lt;=0,0,(H419+P419)/J419))</f>
        <v/>
      </c>
      <c r="L419" s="10">
        <f>IF(OR($B419="",UPPER($C419)&lt;&gt;"V"),"",D419*(E419-I419))</f>
        <v/>
      </c>
      <c r="M419" s="12">
        <f>IF(A419="","",YEAR(A419)*100+MONTH(A419))</f>
        <v/>
      </c>
      <c r="N419" s="12">
        <f>IF($B419="","",IF(AND(UPPER($C419)="V",D419&gt;G419),"Venda maior que a posição",IF(AND(UPPER($C419)&lt;&gt;"C",UPPER($C419)&lt;&gt;"V"),"Use C ou V","")))</f>
        <v/>
      </c>
      <c r="O419" s="11">
        <f>IF($B419="","",IF(UPPER($C419)="C",D419,IF(UPPER($C419)="V",-D419,0)))</f>
        <v/>
      </c>
      <c r="P419" s="10">
        <f>IF($B419="","",IF(UPPER($C419)="C",D419*E419,IF(UPPER($C419)="V",-D419*I419,0)))</f>
        <v/>
      </c>
    </row>
    <row r="420">
      <c r="A420" s="6" t="n"/>
      <c r="B420" s="7" t="n"/>
      <c r="C420" s="7" t="n"/>
      <c r="D420" s="8" t="n"/>
      <c r="E420" s="9" t="n"/>
      <c r="F420" s="10">
        <f>IF(OR($B420="",D420="",E420=""),"",D420*E420)</f>
        <v/>
      </c>
      <c r="G420" s="11">
        <f>IF($B420="","",SUMIFS($O$1:O419,$B$1:B419,$B420))</f>
        <v/>
      </c>
      <c r="H420" s="10">
        <f>IF($B420="","",SUMIFS($P$1:P419,$B$1:B419,$B420))</f>
        <v/>
      </c>
      <c r="I420" s="10">
        <f>IF($B420="","",IF(G420&lt;=0,0,H420/G420))</f>
        <v/>
      </c>
      <c r="J420" s="11">
        <f>IF($B420="","",G420+O420)</f>
        <v/>
      </c>
      <c r="K420" s="10">
        <f>IF($B420="","",IF(J420&lt;=0,0,(H420+P420)/J420))</f>
        <v/>
      </c>
      <c r="L420" s="10">
        <f>IF(OR($B420="",UPPER($C420)&lt;&gt;"V"),"",D420*(E420-I420))</f>
        <v/>
      </c>
      <c r="M420" s="12">
        <f>IF(A420="","",YEAR(A420)*100+MONTH(A420))</f>
        <v/>
      </c>
      <c r="N420" s="12">
        <f>IF($B420="","",IF(AND(UPPER($C420)="V",D420&gt;G420),"Venda maior que a posição",IF(AND(UPPER($C420)&lt;&gt;"C",UPPER($C420)&lt;&gt;"V"),"Use C ou V","")))</f>
        <v/>
      </c>
      <c r="O420" s="11">
        <f>IF($B420="","",IF(UPPER($C420)="C",D420,IF(UPPER($C420)="V",-D420,0)))</f>
        <v/>
      </c>
      <c r="P420" s="10">
        <f>IF($B420="","",IF(UPPER($C420)="C",D420*E420,IF(UPPER($C420)="V",-D420*I420,0)))</f>
        <v/>
      </c>
    </row>
    <row r="421">
      <c r="A421" s="6" t="n"/>
      <c r="B421" s="7" t="n"/>
      <c r="C421" s="7" t="n"/>
      <c r="D421" s="8" t="n"/>
      <c r="E421" s="9" t="n"/>
      <c r="F421" s="10">
        <f>IF(OR($B421="",D421="",E421=""),"",D421*E421)</f>
        <v/>
      </c>
      <c r="G421" s="11">
        <f>IF($B421="","",SUMIFS($O$1:O420,$B$1:B420,$B421))</f>
        <v/>
      </c>
      <c r="H421" s="10">
        <f>IF($B421="","",SUMIFS($P$1:P420,$B$1:B420,$B421))</f>
        <v/>
      </c>
      <c r="I421" s="10">
        <f>IF($B421="","",IF(G421&lt;=0,0,H421/G421))</f>
        <v/>
      </c>
      <c r="J421" s="11">
        <f>IF($B421="","",G421+O421)</f>
        <v/>
      </c>
      <c r="K421" s="10">
        <f>IF($B421="","",IF(J421&lt;=0,0,(H421+P421)/J421))</f>
        <v/>
      </c>
      <c r="L421" s="10">
        <f>IF(OR($B421="",UPPER($C421)&lt;&gt;"V"),"",D421*(E421-I421))</f>
        <v/>
      </c>
      <c r="M421" s="12">
        <f>IF(A421="","",YEAR(A421)*100+MONTH(A421))</f>
        <v/>
      </c>
      <c r="N421" s="12">
        <f>IF($B421="","",IF(AND(UPPER($C421)="V",D421&gt;G421),"Venda maior que a posição",IF(AND(UPPER($C421)&lt;&gt;"C",UPPER($C421)&lt;&gt;"V"),"Use C ou V","")))</f>
        <v/>
      </c>
      <c r="O421" s="11">
        <f>IF($B421="","",IF(UPPER($C421)="C",D421,IF(UPPER($C421)="V",-D421,0)))</f>
        <v/>
      </c>
      <c r="P421" s="10">
        <f>IF($B421="","",IF(UPPER($C421)="C",D421*E421,IF(UPPER($C421)="V",-D421*I421,0)))</f>
        <v/>
      </c>
    </row>
    <row r="422">
      <c r="A422" s="6" t="n"/>
      <c r="B422" s="7" t="n"/>
      <c r="C422" s="7" t="n"/>
      <c r="D422" s="8" t="n"/>
      <c r="E422" s="9" t="n"/>
      <c r="F422" s="10">
        <f>IF(OR($B422="",D422="",E422=""),"",D422*E422)</f>
        <v/>
      </c>
      <c r="G422" s="11">
        <f>IF($B422="","",SUMIFS($O$1:O421,$B$1:B421,$B422))</f>
        <v/>
      </c>
      <c r="H422" s="10">
        <f>IF($B422="","",SUMIFS($P$1:P421,$B$1:B421,$B422))</f>
        <v/>
      </c>
      <c r="I422" s="10">
        <f>IF($B422="","",IF(G422&lt;=0,0,H422/G422))</f>
        <v/>
      </c>
      <c r="J422" s="11">
        <f>IF($B422="","",G422+O422)</f>
        <v/>
      </c>
      <c r="K422" s="10">
        <f>IF($B422="","",IF(J422&lt;=0,0,(H422+P422)/J422))</f>
        <v/>
      </c>
      <c r="L422" s="10">
        <f>IF(OR($B422="",UPPER($C422)&lt;&gt;"V"),"",D422*(E422-I422))</f>
        <v/>
      </c>
      <c r="M422" s="12">
        <f>IF(A422="","",YEAR(A422)*100+MONTH(A422))</f>
        <v/>
      </c>
      <c r="N422" s="12">
        <f>IF($B422="","",IF(AND(UPPER($C422)="V",D422&gt;G422),"Venda maior que a posição",IF(AND(UPPER($C422)&lt;&gt;"C",UPPER($C422)&lt;&gt;"V"),"Use C ou V","")))</f>
        <v/>
      </c>
      <c r="O422" s="11">
        <f>IF($B422="","",IF(UPPER($C422)="C",D422,IF(UPPER($C422)="V",-D422,0)))</f>
        <v/>
      </c>
      <c r="P422" s="10">
        <f>IF($B422="","",IF(UPPER($C422)="C",D422*E422,IF(UPPER($C422)="V",-D422*I422,0)))</f>
        <v/>
      </c>
    </row>
    <row r="423">
      <c r="A423" s="6" t="n"/>
      <c r="B423" s="7" t="n"/>
      <c r="C423" s="7" t="n"/>
      <c r="D423" s="8" t="n"/>
      <c r="E423" s="9" t="n"/>
      <c r="F423" s="10">
        <f>IF(OR($B423="",D423="",E423=""),"",D423*E423)</f>
        <v/>
      </c>
      <c r="G423" s="11">
        <f>IF($B423="","",SUMIFS($O$1:O422,$B$1:B422,$B423))</f>
        <v/>
      </c>
      <c r="H423" s="10">
        <f>IF($B423="","",SUMIFS($P$1:P422,$B$1:B422,$B423))</f>
        <v/>
      </c>
      <c r="I423" s="10">
        <f>IF($B423="","",IF(G423&lt;=0,0,H423/G423))</f>
        <v/>
      </c>
      <c r="J423" s="11">
        <f>IF($B423="","",G423+O423)</f>
        <v/>
      </c>
      <c r="K423" s="10">
        <f>IF($B423="","",IF(J423&lt;=0,0,(H423+P423)/J423))</f>
        <v/>
      </c>
      <c r="L423" s="10">
        <f>IF(OR($B423="",UPPER($C423)&lt;&gt;"V"),"",D423*(E423-I423))</f>
        <v/>
      </c>
      <c r="M423" s="12">
        <f>IF(A423="","",YEAR(A423)*100+MONTH(A423))</f>
        <v/>
      </c>
      <c r="N423" s="12">
        <f>IF($B423="","",IF(AND(UPPER($C423)="V",D423&gt;G423),"Venda maior que a posição",IF(AND(UPPER($C423)&lt;&gt;"C",UPPER($C423)&lt;&gt;"V"),"Use C ou V","")))</f>
        <v/>
      </c>
      <c r="O423" s="11">
        <f>IF($B423="","",IF(UPPER($C423)="C",D423,IF(UPPER($C423)="V",-D423,0)))</f>
        <v/>
      </c>
      <c r="P423" s="10">
        <f>IF($B423="","",IF(UPPER($C423)="C",D423*E423,IF(UPPER($C423)="V",-D423*I423,0)))</f>
        <v/>
      </c>
    </row>
    <row r="424">
      <c r="A424" s="6" t="n"/>
      <c r="B424" s="7" t="n"/>
      <c r="C424" s="7" t="n"/>
      <c r="D424" s="8" t="n"/>
      <c r="E424" s="9" t="n"/>
      <c r="F424" s="10">
        <f>IF(OR($B424="",D424="",E424=""),"",D424*E424)</f>
        <v/>
      </c>
      <c r="G424" s="11">
        <f>IF($B424="","",SUMIFS($O$1:O423,$B$1:B423,$B424))</f>
        <v/>
      </c>
      <c r="H424" s="10">
        <f>IF($B424="","",SUMIFS($P$1:P423,$B$1:B423,$B424))</f>
        <v/>
      </c>
      <c r="I424" s="10">
        <f>IF($B424="","",IF(G424&lt;=0,0,H424/G424))</f>
        <v/>
      </c>
      <c r="J424" s="11">
        <f>IF($B424="","",G424+O424)</f>
        <v/>
      </c>
      <c r="K424" s="10">
        <f>IF($B424="","",IF(J424&lt;=0,0,(H424+P424)/J424))</f>
        <v/>
      </c>
      <c r="L424" s="10">
        <f>IF(OR($B424="",UPPER($C424)&lt;&gt;"V"),"",D424*(E424-I424))</f>
        <v/>
      </c>
      <c r="M424" s="12">
        <f>IF(A424="","",YEAR(A424)*100+MONTH(A424))</f>
        <v/>
      </c>
      <c r="N424" s="12">
        <f>IF($B424="","",IF(AND(UPPER($C424)="V",D424&gt;G424),"Venda maior que a posição",IF(AND(UPPER($C424)&lt;&gt;"C",UPPER($C424)&lt;&gt;"V"),"Use C ou V","")))</f>
        <v/>
      </c>
      <c r="O424" s="11">
        <f>IF($B424="","",IF(UPPER($C424)="C",D424,IF(UPPER($C424)="V",-D424,0)))</f>
        <v/>
      </c>
      <c r="P424" s="10">
        <f>IF($B424="","",IF(UPPER($C424)="C",D424*E424,IF(UPPER($C424)="V",-D424*I424,0)))</f>
        <v/>
      </c>
    </row>
    <row r="425">
      <c r="A425" s="6" t="n"/>
      <c r="B425" s="7" t="n"/>
      <c r="C425" s="7" t="n"/>
      <c r="D425" s="8" t="n"/>
      <c r="E425" s="9" t="n"/>
      <c r="F425" s="10">
        <f>IF(OR($B425="",D425="",E425=""),"",D425*E425)</f>
        <v/>
      </c>
      <c r="G425" s="11">
        <f>IF($B425="","",SUMIFS($O$1:O424,$B$1:B424,$B425))</f>
        <v/>
      </c>
      <c r="H425" s="10">
        <f>IF($B425="","",SUMIFS($P$1:P424,$B$1:B424,$B425))</f>
        <v/>
      </c>
      <c r="I425" s="10">
        <f>IF($B425="","",IF(G425&lt;=0,0,H425/G425))</f>
        <v/>
      </c>
      <c r="J425" s="11">
        <f>IF($B425="","",G425+O425)</f>
        <v/>
      </c>
      <c r="K425" s="10">
        <f>IF($B425="","",IF(J425&lt;=0,0,(H425+P425)/J425))</f>
        <v/>
      </c>
      <c r="L425" s="10">
        <f>IF(OR($B425="",UPPER($C425)&lt;&gt;"V"),"",D425*(E425-I425))</f>
        <v/>
      </c>
      <c r="M425" s="12">
        <f>IF(A425="","",YEAR(A425)*100+MONTH(A425))</f>
        <v/>
      </c>
      <c r="N425" s="12">
        <f>IF($B425="","",IF(AND(UPPER($C425)="V",D425&gt;G425),"Venda maior que a posição",IF(AND(UPPER($C425)&lt;&gt;"C",UPPER($C425)&lt;&gt;"V"),"Use C ou V","")))</f>
        <v/>
      </c>
      <c r="O425" s="11">
        <f>IF($B425="","",IF(UPPER($C425)="C",D425,IF(UPPER($C425)="V",-D425,0)))</f>
        <v/>
      </c>
      <c r="P425" s="10">
        <f>IF($B425="","",IF(UPPER($C425)="C",D425*E425,IF(UPPER($C425)="V",-D425*I425,0)))</f>
        <v/>
      </c>
    </row>
    <row r="426">
      <c r="A426" s="6" t="n"/>
      <c r="B426" s="7" t="n"/>
      <c r="C426" s="7" t="n"/>
      <c r="D426" s="8" t="n"/>
      <c r="E426" s="9" t="n"/>
      <c r="F426" s="10">
        <f>IF(OR($B426="",D426="",E426=""),"",D426*E426)</f>
        <v/>
      </c>
      <c r="G426" s="11">
        <f>IF($B426="","",SUMIFS($O$1:O425,$B$1:B425,$B426))</f>
        <v/>
      </c>
      <c r="H426" s="10">
        <f>IF($B426="","",SUMIFS($P$1:P425,$B$1:B425,$B426))</f>
        <v/>
      </c>
      <c r="I426" s="10">
        <f>IF($B426="","",IF(G426&lt;=0,0,H426/G426))</f>
        <v/>
      </c>
      <c r="J426" s="11">
        <f>IF($B426="","",G426+O426)</f>
        <v/>
      </c>
      <c r="K426" s="10">
        <f>IF($B426="","",IF(J426&lt;=0,0,(H426+P426)/J426))</f>
        <v/>
      </c>
      <c r="L426" s="10">
        <f>IF(OR($B426="",UPPER($C426)&lt;&gt;"V"),"",D426*(E426-I426))</f>
        <v/>
      </c>
      <c r="M426" s="12">
        <f>IF(A426="","",YEAR(A426)*100+MONTH(A426))</f>
        <v/>
      </c>
      <c r="N426" s="12">
        <f>IF($B426="","",IF(AND(UPPER($C426)="V",D426&gt;G426),"Venda maior que a posição",IF(AND(UPPER($C426)&lt;&gt;"C",UPPER($C426)&lt;&gt;"V"),"Use C ou V","")))</f>
        <v/>
      </c>
      <c r="O426" s="11">
        <f>IF($B426="","",IF(UPPER($C426)="C",D426,IF(UPPER($C426)="V",-D426,0)))</f>
        <v/>
      </c>
      <c r="P426" s="10">
        <f>IF($B426="","",IF(UPPER($C426)="C",D426*E426,IF(UPPER($C426)="V",-D426*I426,0)))</f>
        <v/>
      </c>
    </row>
    <row r="427">
      <c r="A427" s="6" t="n"/>
      <c r="B427" s="7" t="n"/>
      <c r="C427" s="7" t="n"/>
      <c r="D427" s="8" t="n"/>
      <c r="E427" s="9" t="n"/>
      <c r="F427" s="10">
        <f>IF(OR($B427="",D427="",E427=""),"",D427*E427)</f>
        <v/>
      </c>
      <c r="G427" s="11">
        <f>IF($B427="","",SUMIFS($O$1:O426,$B$1:B426,$B427))</f>
        <v/>
      </c>
      <c r="H427" s="10">
        <f>IF($B427="","",SUMIFS($P$1:P426,$B$1:B426,$B427))</f>
        <v/>
      </c>
      <c r="I427" s="10">
        <f>IF($B427="","",IF(G427&lt;=0,0,H427/G427))</f>
        <v/>
      </c>
      <c r="J427" s="11">
        <f>IF($B427="","",G427+O427)</f>
        <v/>
      </c>
      <c r="K427" s="10">
        <f>IF($B427="","",IF(J427&lt;=0,0,(H427+P427)/J427))</f>
        <v/>
      </c>
      <c r="L427" s="10">
        <f>IF(OR($B427="",UPPER($C427)&lt;&gt;"V"),"",D427*(E427-I427))</f>
        <v/>
      </c>
      <c r="M427" s="12">
        <f>IF(A427="","",YEAR(A427)*100+MONTH(A427))</f>
        <v/>
      </c>
      <c r="N427" s="12">
        <f>IF($B427="","",IF(AND(UPPER($C427)="V",D427&gt;G427),"Venda maior que a posição",IF(AND(UPPER($C427)&lt;&gt;"C",UPPER($C427)&lt;&gt;"V"),"Use C ou V","")))</f>
        <v/>
      </c>
      <c r="O427" s="11">
        <f>IF($B427="","",IF(UPPER($C427)="C",D427,IF(UPPER($C427)="V",-D427,0)))</f>
        <v/>
      </c>
      <c r="P427" s="10">
        <f>IF($B427="","",IF(UPPER($C427)="C",D427*E427,IF(UPPER($C427)="V",-D427*I427,0)))</f>
        <v/>
      </c>
    </row>
    <row r="428">
      <c r="A428" s="6" t="n"/>
      <c r="B428" s="7" t="n"/>
      <c r="C428" s="7" t="n"/>
      <c r="D428" s="8" t="n"/>
      <c r="E428" s="9" t="n"/>
      <c r="F428" s="10">
        <f>IF(OR($B428="",D428="",E428=""),"",D428*E428)</f>
        <v/>
      </c>
      <c r="G428" s="11">
        <f>IF($B428="","",SUMIFS($O$1:O427,$B$1:B427,$B428))</f>
        <v/>
      </c>
      <c r="H428" s="10">
        <f>IF($B428="","",SUMIFS($P$1:P427,$B$1:B427,$B428))</f>
        <v/>
      </c>
      <c r="I428" s="10">
        <f>IF($B428="","",IF(G428&lt;=0,0,H428/G428))</f>
        <v/>
      </c>
      <c r="J428" s="11">
        <f>IF($B428="","",G428+O428)</f>
        <v/>
      </c>
      <c r="K428" s="10">
        <f>IF($B428="","",IF(J428&lt;=0,0,(H428+P428)/J428))</f>
        <v/>
      </c>
      <c r="L428" s="10">
        <f>IF(OR($B428="",UPPER($C428)&lt;&gt;"V"),"",D428*(E428-I428))</f>
        <v/>
      </c>
      <c r="M428" s="12">
        <f>IF(A428="","",YEAR(A428)*100+MONTH(A428))</f>
        <v/>
      </c>
      <c r="N428" s="12">
        <f>IF($B428="","",IF(AND(UPPER($C428)="V",D428&gt;G428),"Venda maior que a posição",IF(AND(UPPER($C428)&lt;&gt;"C",UPPER($C428)&lt;&gt;"V"),"Use C ou V","")))</f>
        <v/>
      </c>
      <c r="O428" s="11">
        <f>IF($B428="","",IF(UPPER($C428)="C",D428,IF(UPPER($C428)="V",-D428,0)))</f>
        <v/>
      </c>
      <c r="P428" s="10">
        <f>IF($B428="","",IF(UPPER($C428)="C",D428*E428,IF(UPPER($C428)="V",-D428*I428,0)))</f>
        <v/>
      </c>
    </row>
    <row r="429">
      <c r="A429" s="6" t="n"/>
      <c r="B429" s="7" t="n"/>
      <c r="C429" s="7" t="n"/>
      <c r="D429" s="8" t="n"/>
      <c r="E429" s="9" t="n"/>
      <c r="F429" s="10">
        <f>IF(OR($B429="",D429="",E429=""),"",D429*E429)</f>
        <v/>
      </c>
      <c r="G429" s="11">
        <f>IF($B429="","",SUMIFS($O$1:O428,$B$1:B428,$B429))</f>
        <v/>
      </c>
      <c r="H429" s="10">
        <f>IF($B429="","",SUMIFS($P$1:P428,$B$1:B428,$B429))</f>
        <v/>
      </c>
      <c r="I429" s="10">
        <f>IF($B429="","",IF(G429&lt;=0,0,H429/G429))</f>
        <v/>
      </c>
      <c r="J429" s="11">
        <f>IF($B429="","",G429+O429)</f>
        <v/>
      </c>
      <c r="K429" s="10">
        <f>IF($B429="","",IF(J429&lt;=0,0,(H429+P429)/J429))</f>
        <v/>
      </c>
      <c r="L429" s="10">
        <f>IF(OR($B429="",UPPER($C429)&lt;&gt;"V"),"",D429*(E429-I429))</f>
        <v/>
      </c>
      <c r="M429" s="12">
        <f>IF(A429="","",YEAR(A429)*100+MONTH(A429))</f>
        <v/>
      </c>
      <c r="N429" s="12">
        <f>IF($B429="","",IF(AND(UPPER($C429)="V",D429&gt;G429),"Venda maior que a posição",IF(AND(UPPER($C429)&lt;&gt;"C",UPPER($C429)&lt;&gt;"V"),"Use C ou V","")))</f>
        <v/>
      </c>
      <c r="O429" s="11">
        <f>IF($B429="","",IF(UPPER($C429)="C",D429,IF(UPPER($C429)="V",-D429,0)))</f>
        <v/>
      </c>
      <c r="P429" s="10">
        <f>IF($B429="","",IF(UPPER($C429)="C",D429*E429,IF(UPPER($C429)="V",-D429*I429,0)))</f>
        <v/>
      </c>
    </row>
    <row r="430">
      <c r="A430" s="6" t="n"/>
      <c r="B430" s="7" t="n"/>
      <c r="C430" s="7" t="n"/>
      <c r="D430" s="8" t="n"/>
      <c r="E430" s="9" t="n"/>
      <c r="F430" s="10">
        <f>IF(OR($B430="",D430="",E430=""),"",D430*E430)</f>
        <v/>
      </c>
      <c r="G430" s="11">
        <f>IF($B430="","",SUMIFS($O$1:O429,$B$1:B429,$B430))</f>
        <v/>
      </c>
      <c r="H430" s="10">
        <f>IF($B430="","",SUMIFS($P$1:P429,$B$1:B429,$B430))</f>
        <v/>
      </c>
      <c r="I430" s="10">
        <f>IF($B430="","",IF(G430&lt;=0,0,H430/G430))</f>
        <v/>
      </c>
      <c r="J430" s="11">
        <f>IF($B430="","",G430+O430)</f>
        <v/>
      </c>
      <c r="K430" s="10">
        <f>IF($B430="","",IF(J430&lt;=0,0,(H430+P430)/J430))</f>
        <v/>
      </c>
      <c r="L430" s="10">
        <f>IF(OR($B430="",UPPER($C430)&lt;&gt;"V"),"",D430*(E430-I430))</f>
        <v/>
      </c>
      <c r="M430" s="12">
        <f>IF(A430="","",YEAR(A430)*100+MONTH(A430))</f>
        <v/>
      </c>
      <c r="N430" s="12">
        <f>IF($B430="","",IF(AND(UPPER($C430)="V",D430&gt;G430),"Venda maior que a posição",IF(AND(UPPER($C430)&lt;&gt;"C",UPPER($C430)&lt;&gt;"V"),"Use C ou V","")))</f>
        <v/>
      </c>
      <c r="O430" s="11">
        <f>IF($B430="","",IF(UPPER($C430)="C",D430,IF(UPPER($C430)="V",-D430,0)))</f>
        <v/>
      </c>
      <c r="P430" s="10">
        <f>IF($B430="","",IF(UPPER($C430)="C",D430*E430,IF(UPPER($C430)="V",-D430*I430,0)))</f>
        <v/>
      </c>
    </row>
    <row r="431">
      <c r="A431" s="6" t="n"/>
      <c r="B431" s="7" t="n"/>
      <c r="C431" s="7" t="n"/>
      <c r="D431" s="8" t="n"/>
      <c r="E431" s="9" t="n"/>
      <c r="F431" s="10">
        <f>IF(OR($B431="",D431="",E431=""),"",D431*E431)</f>
        <v/>
      </c>
      <c r="G431" s="11">
        <f>IF($B431="","",SUMIFS($O$1:O430,$B$1:B430,$B431))</f>
        <v/>
      </c>
      <c r="H431" s="10">
        <f>IF($B431="","",SUMIFS($P$1:P430,$B$1:B430,$B431))</f>
        <v/>
      </c>
      <c r="I431" s="10">
        <f>IF($B431="","",IF(G431&lt;=0,0,H431/G431))</f>
        <v/>
      </c>
      <c r="J431" s="11">
        <f>IF($B431="","",G431+O431)</f>
        <v/>
      </c>
      <c r="K431" s="10">
        <f>IF($B431="","",IF(J431&lt;=0,0,(H431+P431)/J431))</f>
        <v/>
      </c>
      <c r="L431" s="10">
        <f>IF(OR($B431="",UPPER($C431)&lt;&gt;"V"),"",D431*(E431-I431))</f>
        <v/>
      </c>
      <c r="M431" s="12">
        <f>IF(A431="","",YEAR(A431)*100+MONTH(A431))</f>
        <v/>
      </c>
      <c r="N431" s="12">
        <f>IF($B431="","",IF(AND(UPPER($C431)="V",D431&gt;G431),"Venda maior que a posição",IF(AND(UPPER($C431)&lt;&gt;"C",UPPER($C431)&lt;&gt;"V"),"Use C ou V","")))</f>
        <v/>
      </c>
      <c r="O431" s="11">
        <f>IF($B431="","",IF(UPPER($C431)="C",D431,IF(UPPER($C431)="V",-D431,0)))</f>
        <v/>
      </c>
      <c r="P431" s="10">
        <f>IF($B431="","",IF(UPPER($C431)="C",D431*E431,IF(UPPER($C431)="V",-D431*I431,0)))</f>
        <v/>
      </c>
    </row>
    <row r="432">
      <c r="A432" s="6" t="n"/>
      <c r="B432" s="7" t="n"/>
      <c r="C432" s="7" t="n"/>
      <c r="D432" s="8" t="n"/>
      <c r="E432" s="9" t="n"/>
      <c r="F432" s="10">
        <f>IF(OR($B432="",D432="",E432=""),"",D432*E432)</f>
        <v/>
      </c>
      <c r="G432" s="11">
        <f>IF($B432="","",SUMIFS($O$1:O431,$B$1:B431,$B432))</f>
        <v/>
      </c>
      <c r="H432" s="10">
        <f>IF($B432="","",SUMIFS($P$1:P431,$B$1:B431,$B432))</f>
        <v/>
      </c>
      <c r="I432" s="10">
        <f>IF($B432="","",IF(G432&lt;=0,0,H432/G432))</f>
        <v/>
      </c>
      <c r="J432" s="11">
        <f>IF($B432="","",G432+O432)</f>
        <v/>
      </c>
      <c r="K432" s="10">
        <f>IF($B432="","",IF(J432&lt;=0,0,(H432+P432)/J432))</f>
        <v/>
      </c>
      <c r="L432" s="10">
        <f>IF(OR($B432="",UPPER($C432)&lt;&gt;"V"),"",D432*(E432-I432))</f>
        <v/>
      </c>
      <c r="M432" s="12">
        <f>IF(A432="","",YEAR(A432)*100+MONTH(A432))</f>
        <v/>
      </c>
      <c r="N432" s="12">
        <f>IF($B432="","",IF(AND(UPPER($C432)="V",D432&gt;G432),"Venda maior que a posição",IF(AND(UPPER($C432)&lt;&gt;"C",UPPER($C432)&lt;&gt;"V"),"Use C ou V","")))</f>
        <v/>
      </c>
      <c r="O432" s="11">
        <f>IF($B432="","",IF(UPPER($C432)="C",D432,IF(UPPER($C432)="V",-D432,0)))</f>
        <v/>
      </c>
      <c r="P432" s="10">
        <f>IF($B432="","",IF(UPPER($C432)="C",D432*E432,IF(UPPER($C432)="V",-D432*I432,0)))</f>
        <v/>
      </c>
    </row>
    <row r="433">
      <c r="A433" s="6" t="n"/>
      <c r="B433" s="7" t="n"/>
      <c r="C433" s="7" t="n"/>
      <c r="D433" s="8" t="n"/>
      <c r="E433" s="9" t="n"/>
      <c r="F433" s="10">
        <f>IF(OR($B433="",D433="",E433=""),"",D433*E433)</f>
        <v/>
      </c>
      <c r="G433" s="11">
        <f>IF($B433="","",SUMIFS($O$1:O432,$B$1:B432,$B433))</f>
        <v/>
      </c>
      <c r="H433" s="10">
        <f>IF($B433="","",SUMIFS($P$1:P432,$B$1:B432,$B433))</f>
        <v/>
      </c>
      <c r="I433" s="10">
        <f>IF($B433="","",IF(G433&lt;=0,0,H433/G433))</f>
        <v/>
      </c>
      <c r="J433" s="11">
        <f>IF($B433="","",G433+O433)</f>
        <v/>
      </c>
      <c r="K433" s="10">
        <f>IF($B433="","",IF(J433&lt;=0,0,(H433+P433)/J433))</f>
        <v/>
      </c>
      <c r="L433" s="10">
        <f>IF(OR($B433="",UPPER($C433)&lt;&gt;"V"),"",D433*(E433-I433))</f>
        <v/>
      </c>
      <c r="M433" s="12">
        <f>IF(A433="","",YEAR(A433)*100+MONTH(A433))</f>
        <v/>
      </c>
      <c r="N433" s="12">
        <f>IF($B433="","",IF(AND(UPPER($C433)="V",D433&gt;G433),"Venda maior que a posição",IF(AND(UPPER($C433)&lt;&gt;"C",UPPER($C433)&lt;&gt;"V"),"Use C ou V","")))</f>
        <v/>
      </c>
      <c r="O433" s="11">
        <f>IF($B433="","",IF(UPPER($C433)="C",D433,IF(UPPER($C433)="V",-D433,0)))</f>
        <v/>
      </c>
      <c r="P433" s="10">
        <f>IF($B433="","",IF(UPPER($C433)="C",D433*E433,IF(UPPER($C433)="V",-D433*I433,0)))</f>
        <v/>
      </c>
    </row>
    <row r="434">
      <c r="A434" s="6" t="n"/>
      <c r="B434" s="7" t="n"/>
      <c r="C434" s="7" t="n"/>
      <c r="D434" s="8" t="n"/>
      <c r="E434" s="9" t="n"/>
      <c r="F434" s="10">
        <f>IF(OR($B434="",D434="",E434=""),"",D434*E434)</f>
        <v/>
      </c>
      <c r="G434" s="11">
        <f>IF($B434="","",SUMIFS($O$1:O433,$B$1:B433,$B434))</f>
        <v/>
      </c>
      <c r="H434" s="10">
        <f>IF($B434="","",SUMIFS($P$1:P433,$B$1:B433,$B434))</f>
        <v/>
      </c>
      <c r="I434" s="10">
        <f>IF($B434="","",IF(G434&lt;=0,0,H434/G434))</f>
        <v/>
      </c>
      <c r="J434" s="11">
        <f>IF($B434="","",G434+O434)</f>
        <v/>
      </c>
      <c r="K434" s="10">
        <f>IF($B434="","",IF(J434&lt;=0,0,(H434+P434)/J434))</f>
        <v/>
      </c>
      <c r="L434" s="10">
        <f>IF(OR($B434="",UPPER($C434)&lt;&gt;"V"),"",D434*(E434-I434))</f>
        <v/>
      </c>
      <c r="M434" s="12">
        <f>IF(A434="","",YEAR(A434)*100+MONTH(A434))</f>
        <v/>
      </c>
      <c r="N434" s="12">
        <f>IF($B434="","",IF(AND(UPPER($C434)="V",D434&gt;G434),"Venda maior que a posição",IF(AND(UPPER($C434)&lt;&gt;"C",UPPER($C434)&lt;&gt;"V"),"Use C ou V","")))</f>
        <v/>
      </c>
      <c r="O434" s="11">
        <f>IF($B434="","",IF(UPPER($C434)="C",D434,IF(UPPER($C434)="V",-D434,0)))</f>
        <v/>
      </c>
      <c r="P434" s="10">
        <f>IF($B434="","",IF(UPPER($C434)="C",D434*E434,IF(UPPER($C434)="V",-D434*I434,0)))</f>
        <v/>
      </c>
    </row>
    <row r="435">
      <c r="A435" s="6" t="n"/>
      <c r="B435" s="7" t="n"/>
      <c r="C435" s="7" t="n"/>
      <c r="D435" s="8" t="n"/>
      <c r="E435" s="9" t="n"/>
      <c r="F435" s="10">
        <f>IF(OR($B435="",D435="",E435=""),"",D435*E435)</f>
        <v/>
      </c>
      <c r="G435" s="11">
        <f>IF($B435="","",SUMIFS($O$1:O434,$B$1:B434,$B435))</f>
        <v/>
      </c>
      <c r="H435" s="10">
        <f>IF($B435="","",SUMIFS($P$1:P434,$B$1:B434,$B435))</f>
        <v/>
      </c>
      <c r="I435" s="10">
        <f>IF($B435="","",IF(G435&lt;=0,0,H435/G435))</f>
        <v/>
      </c>
      <c r="J435" s="11">
        <f>IF($B435="","",G435+O435)</f>
        <v/>
      </c>
      <c r="K435" s="10">
        <f>IF($B435="","",IF(J435&lt;=0,0,(H435+P435)/J435))</f>
        <v/>
      </c>
      <c r="L435" s="10">
        <f>IF(OR($B435="",UPPER($C435)&lt;&gt;"V"),"",D435*(E435-I435))</f>
        <v/>
      </c>
      <c r="M435" s="12">
        <f>IF(A435="","",YEAR(A435)*100+MONTH(A435))</f>
        <v/>
      </c>
      <c r="N435" s="12">
        <f>IF($B435="","",IF(AND(UPPER($C435)="V",D435&gt;G435),"Venda maior que a posição",IF(AND(UPPER($C435)&lt;&gt;"C",UPPER($C435)&lt;&gt;"V"),"Use C ou V","")))</f>
        <v/>
      </c>
      <c r="O435" s="11">
        <f>IF($B435="","",IF(UPPER($C435)="C",D435,IF(UPPER($C435)="V",-D435,0)))</f>
        <v/>
      </c>
      <c r="P435" s="10">
        <f>IF($B435="","",IF(UPPER($C435)="C",D435*E435,IF(UPPER($C435)="V",-D435*I435,0)))</f>
        <v/>
      </c>
    </row>
    <row r="436">
      <c r="A436" s="6" t="n"/>
      <c r="B436" s="7" t="n"/>
      <c r="C436" s="7" t="n"/>
      <c r="D436" s="8" t="n"/>
      <c r="E436" s="9" t="n"/>
      <c r="F436" s="10">
        <f>IF(OR($B436="",D436="",E436=""),"",D436*E436)</f>
        <v/>
      </c>
      <c r="G436" s="11">
        <f>IF($B436="","",SUMIFS($O$1:O435,$B$1:B435,$B436))</f>
        <v/>
      </c>
      <c r="H436" s="10">
        <f>IF($B436="","",SUMIFS($P$1:P435,$B$1:B435,$B436))</f>
        <v/>
      </c>
      <c r="I436" s="10">
        <f>IF($B436="","",IF(G436&lt;=0,0,H436/G436))</f>
        <v/>
      </c>
      <c r="J436" s="11">
        <f>IF($B436="","",G436+O436)</f>
        <v/>
      </c>
      <c r="K436" s="10">
        <f>IF($B436="","",IF(J436&lt;=0,0,(H436+P436)/J436))</f>
        <v/>
      </c>
      <c r="L436" s="10">
        <f>IF(OR($B436="",UPPER($C436)&lt;&gt;"V"),"",D436*(E436-I436))</f>
        <v/>
      </c>
      <c r="M436" s="12">
        <f>IF(A436="","",YEAR(A436)*100+MONTH(A436))</f>
        <v/>
      </c>
      <c r="N436" s="12">
        <f>IF($B436="","",IF(AND(UPPER($C436)="V",D436&gt;G436),"Venda maior que a posição",IF(AND(UPPER($C436)&lt;&gt;"C",UPPER($C436)&lt;&gt;"V"),"Use C ou V","")))</f>
        <v/>
      </c>
      <c r="O436" s="11">
        <f>IF($B436="","",IF(UPPER($C436)="C",D436,IF(UPPER($C436)="V",-D436,0)))</f>
        <v/>
      </c>
      <c r="P436" s="10">
        <f>IF($B436="","",IF(UPPER($C436)="C",D436*E436,IF(UPPER($C436)="V",-D436*I436,0)))</f>
        <v/>
      </c>
    </row>
    <row r="437">
      <c r="A437" s="6" t="n"/>
      <c r="B437" s="7" t="n"/>
      <c r="C437" s="7" t="n"/>
      <c r="D437" s="8" t="n"/>
      <c r="E437" s="9" t="n"/>
      <c r="F437" s="10">
        <f>IF(OR($B437="",D437="",E437=""),"",D437*E437)</f>
        <v/>
      </c>
      <c r="G437" s="11">
        <f>IF($B437="","",SUMIFS($O$1:O436,$B$1:B436,$B437))</f>
        <v/>
      </c>
      <c r="H437" s="10">
        <f>IF($B437="","",SUMIFS($P$1:P436,$B$1:B436,$B437))</f>
        <v/>
      </c>
      <c r="I437" s="10">
        <f>IF($B437="","",IF(G437&lt;=0,0,H437/G437))</f>
        <v/>
      </c>
      <c r="J437" s="11">
        <f>IF($B437="","",G437+O437)</f>
        <v/>
      </c>
      <c r="K437" s="10">
        <f>IF($B437="","",IF(J437&lt;=0,0,(H437+P437)/J437))</f>
        <v/>
      </c>
      <c r="L437" s="10">
        <f>IF(OR($B437="",UPPER($C437)&lt;&gt;"V"),"",D437*(E437-I437))</f>
        <v/>
      </c>
      <c r="M437" s="12">
        <f>IF(A437="","",YEAR(A437)*100+MONTH(A437))</f>
        <v/>
      </c>
      <c r="N437" s="12">
        <f>IF($B437="","",IF(AND(UPPER($C437)="V",D437&gt;G437),"Venda maior que a posição",IF(AND(UPPER($C437)&lt;&gt;"C",UPPER($C437)&lt;&gt;"V"),"Use C ou V","")))</f>
        <v/>
      </c>
      <c r="O437" s="11">
        <f>IF($B437="","",IF(UPPER($C437)="C",D437,IF(UPPER($C437)="V",-D437,0)))</f>
        <v/>
      </c>
      <c r="P437" s="10">
        <f>IF($B437="","",IF(UPPER($C437)="C",D437*E437,IF(UPPER($C437)="V",-D437*I437,0)))</f>
        <v/>
      </c>
    </row>
    <row r="438">
      <c r="A438" s="6" t="n"/>
      <c r="B438" s="7" t="n"/>
      <c r="C438" s="7" t="n"/>
      <c r="D438" s="8" t="n"/>
      <c r="E438" s="9" t="n"/>
      <c r="F438" s="10">
        <f>IF(OR($B438="",D438="",E438=""),"",D438*E438)</f>
        <v/>
      </c>
      <c r="G438" s="11">
        <f>IF($B438="","",SUMIFS($O$1:O437,$B$1:B437,$B438))</f>
        <v/>
      </c>
      <c r="H438" s="10">
        <f>IF($B438="","",SUMIFS($P$1:P437,$B$1:B437,$B438))</f>
        <v/>
      </c>
      <c r="I438" s="10">
        <f>IF($B438="","",IF(G438&lt;=0,0,H438/G438))</f>
        <v/>
      </c>
      <c r="J438" s="11">
        <f>IF($B438="","",G438+O438)</f>
        <v/>
      </c>
      <c r="K438" s="10">
        <f>IF($B438="","",IF(J438&lt;=0,0,(H438+P438)/J438))</f>
        <v/>
      </c>
      <c r="L438" s="10">
        <f>IF(OR($B438="",UPPER($C438)&lt;&gt;"V"),"",D438*(E438-I438))</f>
        <v/>
      </c>
      <c r="M438" s="12">
        <f>IF(A438="","",YEAR(A438)*100+MONTH(A438))</f>
        <v/>
      </c>
      <c r="N438" s="12">
        <f>IF($B438="","",IF(AND(UPPER($C438)="V",D438&gt;G438),"Venda maior que a posição",IF(AND(UPPER($C438)&lt;&gt;"C",UPPER($C438)&lt;&gt;"V"),"Use C ou V","")))</f>
        <v/>
      </c>
      <c r="O438" s="11">
        <f>IF($B438="","",IF(UPPER($C438)="C",D438,IF(UPPER($C438)="V",-D438,0)))</f>
        <v/>
      </c>
      <c r="P438" s="10">
        <f>IF($B438="","",IF(UPPER($C438)="C",D438*E438,IF(UPPER($C438)="V",-D438*I438,0)))</f>
        <v/>
      </c>
    </row>
    <row r="439">
      <c r="A439" s="6" t="n"/>
      <c r="B439" s="7" t="n"/>
      <c r="C439" s="7" t="n"/>
      <c r="D439" s="8" t="n"/>
      <c r="E439" s="9" t="n"/>
      <c r="F439" s="10">
        <f>IF(OR($B439="",D439="",E439=""),"",D439*E439)</f>
        <v/>
      </c>
      <c r="G439" s="11">
        <f>IF($B439="","",SUMIFS($O$1:O438,$B$1:B438,$B439))</f>
        <v/>
      </c>
      <c r="H439" s="10">
        <f>IF($B439="","",SUMIFS($P$1:P438,$B$1:B438,$B439))</f>
        <v/>
      </c>
      <c r="I439" s="10">
        <f>IF($B439="","",IF(G439&lt;=0,0,H439/G439))</f>
        <v/>
      </c>
      <c r="J439" s="11">
        <f>IF($B439="","",G439+O439)</f>
        <v/>
      </c>
      <c r="K439" s="10">
        <f>IF($B439="","",IF(J439&lt;=0,0,(H439+P439)/J439))</f>
        <v/>
      </c>
      <c r="L439" s="10">
        <f>IF(OR($B439="",UPPER($C439)&lt;&gt;"V"),"",D439*(E439-I439))</f>
        <v/>
      </c>
      <c r="M439" s="12">
        <f>IF(A439="","",YEAR(A439)*100+MONTH(A439))</f>
        <v/>
      </c>
      <c r="N439" s="12">
        <f>IF($B439="","",IF(AND(UPPER($C439)="V",D439&gt;G439),"Venda maior que a posição",IF(AND(UPPER($C439)&lt;&gt;"C",UPPER($C439)&lt;&gt;"V"),"Use C ou V","")))</f>
        <v/>
      </c>
      <c r="O439" s="11">
        <f>IF($B439="","",IF(UPPER($C439)="C",D439,IF(UPPER($C439)="V",-D439,0)))</f>
        <v/>
      </c>
      <c r="P439" s="10">
        <f>IF($B439="","",IF(UPPER($C439)="C",D439*E439,IF(UPPER($C439)="V",-D439*I439,0)))</f>
        <v/>
      </c>
    </row>
    <row r="440">
      <c r="A440" s="6" t="n"/>
      <c r="B440" s="7" t="n"/>
      <c r="C440" s="7" t="n"/>
      <c r="D440" s="8" t="n"/>
      <c r="E440" s="9" t="n"/>
      <c r="F440" s="10">
        <f>IF(OR($B440="",D440="",E440=""),"",D440*E440)</f>
        <v/>
      </c>
      <c r="G440" s="11">
        <f>IF($B440="","",SUMIFS($O$1:O439,$B$1:B439,$B440))</f>
        <v/>
      </c>
      <c r="H440" s="10">
        <f>IF($B440="","",SUMIFS($P$1:P439,$B$1:B439,$B440))</f>
        <v/>
      </c>
      <c r="I440" s="10">
        <f>IF($B440="","",IF(G440&lt;=0,0,H440/G440))</f>
        <v/>
      </c>
      <c r="J440" s="11">
        <f>IF($B440="","",G440+O440)</f>
        <v/>
      </c>
      <c r="K440" s="10">
        <f>IF($B440="","",IF(J440&lt;=0,0,(H440+P440)/J440))</f>
        <v/>
      </c>
      <c r="L440" s="10">
        <f>IF(OR($B440="",UPPER($C440)&lt;&gt;"V"),"",D440*(E440-I440))</f>
        <v/>
      </c>
      <c r="M440" s="12">
        <f>IF(A440="","",YEAR(A440)*100+MONTH(A440))</f>
        <v/>
      </c>
      <c r="N440" s="12">
        <f>IF($B440="","",IF(AND(UPPER($C440)="V",D440&gt;G440),"Venda maior que a posição",IF(AND(UPPER($C440)&lt;&gt;"C",UPPER($C440)&lt;&gt;"V"),"Use C ou V","")))</f>
        <v/>
      </c>
      <c r="O440" s="11">
        <f>IF($B440="","",IF(UPPER($C440)="C",D440,IF(UPPER($C440)="V",-D440,0)))</f>
        <v/>
      </c>
      <c r="P440" s="10">
        <f>IF($B440="","",IF(UPPER($C440)="C",D440*E440,IF(UPPER($C440)="V",-D440*I440,0)))</f>
        <v/>
      </c>
    </row>
    <row r="441">
      <c r="A441" s="6" t="n"/>
      <c r="B441" s="7" t="n"/>
      <c r="C441" s="7" t="n"/>
      <c r="D441" s="8" t="n"/>
      <c r="E441" s="9" t="n"/>
      <c r="F441" s="10">
        <f>IF(OR($B441="",D441="",E441=""),"",D441*E441)</f>
        <v/>
      </c>
      <c r="G441" s="11">
        <f>IF($B441="","",SUMIFS($O$1:O440,$B$1:B440,$B441))</f>
        <v/>
      </c>
      <c r="H441" s="10">
        <f>IF($B441="","",SUMIFS($P$1:P440,$B$1:B440,$B441))</f>
        <v/>
      </c>
      <c r="I441" s="10">
        <f>IF($B441="","",IF(G441&lt;=0,0,H441/G441))</f>
        <v/>
      </c>
      <c r="J441" s="11">
        <f>IF($B441="","",G441+O441)</f>
        <v/>
      </c>
      <c r="K441" s="10">
        <f>IF($B441="","",IF(J441&lt;=0,0,(H441+P441)/J441))</f>
        <v/>
      </c>
      <c r="L441" s="10">
        <f>IF(OR($B441="",UPPER($C441)&lt;&gt;"V"),"",D441*(E441-I441))</f>
        <v/>
      </c>
      <c r="M441" s="12">
        <f>IF(A441="","",YEAR(A441)*100+MONTH(A441))</f>
        <v/>
      </c>
      <c r="N441" s="12">
        <f>IF($B441="","",IF(AND(UPPER($C441)="V",D441&gt;G441),"Venda maior que a posição",IF(AND(UPPER($C441)&lt;&gt;"C",UPPER($C441)&lt;&gt;"V"),"Use C ou V","")))</f>
        <v/>
      </c>
      <c r="O441" s="11">
        <f>IF($B441="","",IF(UPPER($C441)="C",D441,IF(UPPER($C441)="V",-D441,0)))</f>
        <v/>
      </c>
      <c r="P441" s="10">
        <f>IF($B441="","",IF(UPPER($C441)="C",D441*E441,IF(UPPER($C441)="V",-D441*I441,0)))</f>
        <v/>
      </c>
    </row>
    <row r="442">
      <c r="A442" s="6" t="n"/>
      <c r="B442" s="7" t="n"/>
      <c r="C442" s="7" t="n"/>
      <c r="D442" s="8" t="n"/>
      <c r="E442" s="9" t="n"/>
      <c r="F442" s="10">
        <f>IF(OR($B442="",D442="",E442=""),"",D442*E442)</f>
        <v/>
      </c>
      <c r="G442" s="11">
        <f>IF($B442="","",SUMIFS($O$1:O441,$B$1:B441,$B442))</f>
        <v/>
      </c>
      <c r="H442" s="10">
        <f>IF($B442="","",SUMIFS($P$1:P441,$B$1:B441,$B442))</f>
        <v/>
      </c>
      <c r="I442" s="10">
        <f>IF($B442="","",IF(G442&lt;=0,0,H442/G442))</f>
        <v/>
      </c>
      <c r="J442" s="11">
        <f>IF($B442="","",G442+O442)</f>
        <v/>
      </c>
      <c r="K442" s="10">
        <f>IF($B442="","",IF(J442&lt;=0,0,(H442+P442)/J442))</f>
        <v/>
      </c>
      <c r="L442" s="10">
        <f>IF(OR($B442="",UPPER($C442)&lt;&gt;"V"),"",D442*(E442-I442))</f>
        <v/>
      </c>
      <c r="M442" s="12">
        <f>IF(A442="","",YEAR(A442)*100+MONTH(A442))</f>
        <v/>
      </c>
      <c r="N442" s="12">
        <f>IF($B442="","",IF(AND(UPPER($C442)="V",D442&gt;G442),"Venda maior que a posição",IF(AND(UPPER($C442)&lt;&gt;"C",UPPER($C442)&lt;&gt;"V"),"Use C ou V","")))</f>
        <v/>
      </c>
      <c r="O442" s="11">
        <f>IF($B442="","",IF(UPPER($C442)="C",D442,IF(UPPER($C442)="V",-D442,0)))</f>
        <v/>
      </c>
      <c r="P442" s="10">
        <f>IF($B442="","",IF(UPPER($C442)="C",D442*E442,IF(UPPER($C442)="V",-D442*I442,0)))</f>
        <v/>
      </c>
    </row>
    <row r="443">
      <c r="A443" s="6" t="n"/>
      <c r="B443" s="7" t="n"/>
      <c r="C443" s="7" t="n"/>
      <c r="D443" s="8" t="n"/>
      <c r="E443" s="9" t="n"/>
      <c r="F443" s="10">
        <f>IF(OR($B443="",D443="",E443=""),"",D443*E443)</f>
        <v/>
      </c>
      <c r="G443" s="11">
        <f>IF($B443="","",SUMIFS($O$1:O442,$B$1:B442,$B443))</f>
        <v/>
      </c>
      <c r="H443" s="10">
        <f>IF($B443="","",SUMIFS($P$1:P442,$B$1:B442,$B443))</f>
        <v/>
      </c>
      <c r="I443" s="10">
        <f>IF($B443="","",IF(G443&lt;=0,0,H443/G443))</f>
        <v/>
      </c>
      <c r="J443" s="11">
        <f>IF($B443="","",G443+O443)</f>
        <v/>
      </c>
      <c r="K443" s="10">
        <f>IF($B443="","",IF(J443&lt;=0,0,(H443+P443)/J443))</f>
        <v/>
      </c>
      <c r="L443" s="10">
        <f>IF(OR($B443="",UPPER($C443)&lt;&gt;"V"),"",D443*(E443-I443))</f>
        <v/>
      </c>
      <c r="M443" s="12">
        <f>IF(A443="","",YEAR(A443)*100+MONTH(A443))</f>
        <v/>
      </c>
      <c r="N443" s="12">
        <f>IF($B443="","",IF(AND(UPPER($C443)="V",D443&gt;G443),"Venda maior que a posição",IF(AND(UPPER($C443)&lt;&gt;"C",UPPER($C443)&lt;&gt;"V"),"Use C ou V","")))</f>
        <v/>
      </c>
      <c r="O443" s="11">
        <f>IF($B443="","",IF(UPPER($C443)="C",D443,IF(UPPER($C443)="V",-D443,0)))</f>
        <v/>
      </c>
      <c r="P443" s="10">
        <f>IF($B443="","",IF(UPPER($C443)="C",D443*E443,IF(UPPER($C443)="V",-D443*I443,0)))</f>
        <v/>
      </c>
    </row>
    <row r="444">
      <c r="A444" s="6" t="n"/>
      <c r="B444" s="7" t="n"/>
      <c r="C444" s="7" t="n"/>
      <c r="D444" s="8" t="n"/>
      <c r="E444" s="9" t="n"/>
      <c r="F444" s="10">
        <f>IF(OR($B444="",D444="",E444=""),"",D444*E444)</f>
        <v/>
      </c>
      <c r="G444" s="11">
        <f>IF($B444="","",SUMIFS($O$1:O443,$B$1:B443,$B444))</f>
        <v/>
      </c>
      <c r="H444" s="10">
        <f>IF($B444="","",SUMIFS($P$1:P443,$B$1:B443,$B444))</f>
        <v/>
      </c>
      <c r="I444" s="10">
        <f>IF($B444="","",IF(G444&lt;=0,0,H444/G444))</f>
        <v/>
      </c>
      <c r="J444" s="11">
        <f>IF($B444="","",G444+O444)</f>
        <v/>
      </c>
      <c r="K444" s="10">
        <f>IF($B444="","",IF(J444&lt;=0,0,(H444+P444)/J444))</f>
        <v/>
      </c>
      <c r="L444" s="10">
        <f>IF(OR($B444="",UPPER($C444)&lt;&gt;"V"),"",D444*(E444-I444))</f>
        <v/>
      </c>
      <c r="M444" s="12">
        <f>IF(A444="","",YEAR(A444)*100+MONTH(A444))</f>
        <v/>
      </c>
      <c r="N444" s="12">
        <f>IF($B444="","",IF(AND(UPPER($C444)="V",D444&gt;G444),"Venda maior que a posição",IF(AND(UPPER($C444)&lt;&gt;"C",UPPER($C444)&lt;&gt;"V"),"Use C ou V","")))</f>
        <v/>
      </c>
      <c r="O444" s="11">
        <f>IF($B444="","",IF(UPPER($C444)="C",D444,IF(UPPER($C444)="V",-D444,0)))</f>
        <v/>
      </c>
      <c r="P444" s="10">
        <f>IF($B444="","",IF(UPPER($C444)="C",D444*E444,IF(UPPER($C444)="V",-D444*I444,0)))</f>
        <v/>
      </c>
    </row>
    <row r="445">
      <c r="A445" s="6" t="n"/>
      <c r="B445" s="7" t="n"/>
      <c r="C445" s="7" t="n"/>
      <c r="D445" s="8" t="n"/>
      <c r="E445" s="9" t="n"/>
      <c r="F445" s="10">
        <f>IF(OR($B445="",D445="",E445=""),"",D445*E445)</f>
        <v/>
      </c>
      <c r="G445" s="11">
        <f>IF($B445="","",SUMIFS($O$1:O444,$B$1:B444,$B445))</f>
        <v/>
      </c>
      <c r="H445" s="10">
        <f>IF($B445="","",SUMIFS($P$1:P444,$B$1:B444,$B445))</f>
        <v/>
      </c>
      <c r="I445" s="10">
        <f>IF($B445="","",IF(G445&lt;=0,0,H445/G445))</f>
        <v/>
      </c>
      <c r="J445" s="11">
        <f>IF($B445="","",G445+O445)</f>
        <v/>
      </c>
      <c r="K445" s="10">
        <f>IF($B445="","",IF(J445&lt;=0,0,(H445+P445)/J445))</f>
        <v/>
      </c>
      <c r="L445" s="10">
        <f>IF(OR($B445="",UPPER($C445)&lt;&gt;"V"),"",D445*(E445-I445))</f>
        <v/>
      </c>
      <c r="M445" s="12">
        <f>IF(A445="","",YEAR(A445)*100+MONTH(A445))</f>
        <v/>
      </c>
      <c r="N445" s="12">
        <f>IF($B445="","",IF(AND(UPPER($C445)="V",D445&gt;G445),"Venda maior que a posição",IF(AND(UPPER($C445)&lt;&gt;"C",UPPER($C445)&lt;&gt;"V"),"Use C ou V","")))</f>
        <v/>
      </c>
      <c r="O445" s="11">
        <f>IF($B445="","",IF(UPPER($C445)="C",D445,IF(UPPER($C445)="V",-D445,0)))</f>
        <v/>
      </c>
      <c r="P445" s="10">
        <f>IF($B445="","",IF(UPPER($C445)="C",D445*E445,IF(UPPER($C445)="V",-D445*I445,0)))</f>
        <v/>
      </c>
    </row>
    <row r="446">
      <c r="A446" s="6" t="n"/>
      <c r="B446" s="7" t="n"/>
      <c r="C446" s="7" t="n"/>
      <c r="D446" s="8" t="n"/>
      <c r="E446" s="9" t="n"/>
      <c r="F446" s="10">
        <f>IF(OR($B446="",D446="",E446=""),"",D446*E446)</f>
        <v/>
      </c>
      <c r="G446" s="11">
        <f>IF($B446="","",SUMIFS($O$1:O445,$B$1:B445,$B446))</f>
        <v/>
      </c>
      <c r="H446" s="10">
        <f>IF($B446="","",SUMIFS($P$1:P445,$B$1:B445,$B446))</f>
        <v/>
      </c>
      <c r="I446" s="10">
        <f>IF($B446="","",IF(G446&lt;=0,0,H446/G446))</f>
        <v/>
      </c>
      <c r="J446" s="11">
        <f>IF($B446="","",G446+O446)</f>
        <v/>
      </c>
      <c r="K446" s="10">
        <f>IF($B446="","",IF(J446&lt;=0,0,(H446+P446)/J446))</f>
        <v/>
      </c>
      <c r="L446" s="10">
        <f>IF(OR($B446="",UPPER($C446)&lt;&gt;"V"),"",D446*(E446-I446))</f>
        <v/>
      </c>
      <c r="M446" s="12">
        <f>IF(A446="","",YEAR(A446)*100+MONTH(A446))</f>
        <v/>
      </c>
      <c r="N446" s="12">
        <f>IF($B446="","",IF(AND(UPPER($C446)="V",D446&gt;G446),"Venda maior que a posição",IF(AND(UPPER($C446)&lt;&gt;"C",UPPER($C446)&lt;&gt;"V"),"Use C ou V","")))</f>
        <v/>
      </c>
      <c r="O446" s="11">
        <f>IF($B446="","",IF(UPPER($C446)="C",D446,IF(UPPER($C446)="V",-D446,0)))</f>
        <v/>
      </c>
      <c r="P446" s="10">
        <f>IF($B446="","",IF(UPPER($C446)="C",D446*E446,IF(UPPER($C446)="V",-D446*I446,0)))</f>
        <v/>
      </c>
    </row>
    <row r="447">
      <c r="A447" s="6" t="n"/>
      <c r="B447" s="7" t="n"/>
      <c r="C447" s="7" t="n"/>
      <c r="D447" s="8" t="n"/>
      <c r="E447" s="9" t="n"/>
      <c r="F447" s="10">
        <f>IF(OR($B447="",D447="",E447=""),"",D447*E447)</f>
        <v/>
      </c>
      <c r="G447" s="11">
        <f>IF($B447="","",SUMIFS($O$1:O446,$B$1:B446,$B447))</f>
        <v/>
      </c>
      <c r="H447" s="10">
        <f>IF($B447="","",SUMIFS($P$1:P446,$B$1:B446,$B447))</f>
        <v/>
      </c>
      <c r="I447" s="10">
        <f>IF($B447="","",IF(G447&lt;=0,0,H447/G447))</f>
        <v/>
      </c>
      <c r="J447" s="11">
        <f>IF($B447="","",G447+O447)</f>
        <v/>
      </c>
      <c r="K447" s="10">
        <f>IF($B447="","",IF(J447&lt;=0,0,(H447+P447)/J447))</f>
        <v/>
      </c>
      <c r="L447" s="10">
        <f>IF(OR($B447="",UPPER($C447)&lt;&gt;"V"),"",D447*(E447-I447))</f>
        <v/>
      </c>
      <c r="M447" s="12">
        <f>IF(A447="","",YEAR(A447)*100+MONTH(A447))</f>
        <v/>
      </c>
      <c r="N447" s="12">
        <f>IF($B447="","",IF(AND(UPPER($C447)="V",D447&gt;G447),"Venda maior que a posição",IF(AND(UPPER($C447)&lt;&gt;"C",UPPER($C447)&lt;&gt;"V"),"Use C ou V","")))</f>
        <v/>
      </c>
      <c r="O447" s="11">
        <f>IF($B447="","",IF(UPPER($C447)="C",D447,IF(UPPER($C447)="V",-D447,0)))</f>
        <v/>
      </c>
      <c r="P447" s="10">
        <f>IF($B447="","",IF(UPPER($C447)="C",D447*E447,IF(UPPER($C447)="V",-D447*I447,0)))</f>
        <v/>
      </c>
    </row>
    <row r="448">
      <c r="A448" s="6" t="n"/>
      <c r="B448" s="7" t="n"/>
      <c r="C448" s="7" t="n"/>
      <c r="D448" s="8" t="n"/>
      <c r="E448" s="9" t="n"/>
      <c r="F448" s="10">
        <f>IF(OR($B448="",D448="",E448=""),"",D448*E448)</f>
        <v/>
      </c>
      <c r="G448" s="11">
        <f>IF($B448="","",SUMIFS($O$1:O447,$B$1:B447,$B448))</f>
        <v/>
      </c>
      <c r="H448" s="10">
        <f>IF($B448="","",SUMIFS($P$1:P447,$B$1:B447,$B448))</f>
        <v/>
      </c>
      <c r="I448" s="10">
        <f>IF($B448="","",IF(G448&lt;=0,0,H448/G448))</f>
        <v/>
      </c>
      <c r="J448" s="11">
        <f>IF($B448="","",G448+O448)</f>
        <v/>
      </c>
      <c r="K448" s="10">
        <f>IF($B448="","",IF(J448&lt;=0,0,(H448+P448)/J448))</f>
        <v/>
      </c>
      <c r="L448" s="10">
        <f>IF(OR($B448="",UPPER($C448)&lt;&gt;"V"),"",D448*(E448-I448))</f>
        <v/>
      </c>
      <c r="M448" s="12">
        <f>IF(A448="","",YEAR(A448)*100+MONTH(A448))</f>
        <v/>
      </c>
      <c r="N448" s="12">
        <f>IF($B448="","",IF(AND(UPPER($C448)="V",D448&gt;G448),"Venda maior que a posição",IF(AND(UPPER($C448)&lt;&gt;"C",UPPER($C448)&lt;&gt;"V"),"Use C ou V","")))</f>
        <v/>
      </c>
      <c r="O448" s="11">
        <f>IF($B448="","",IF(UPPER($C448)="C",D448,IF(UPPER($C448)="V",-D448,0)))</f>
        <v/>
      </c>
      <c r="P448" s="10">
        <f>IF($B448="","",IF(UPPER($C448)="C",D448*E448,IF(UPPER($C448)="V",-D448*I448,0)))</f>
        <v/>
      </c>
    </row>
    <row r="449">
      <c r="A449" s="6" t="n"/>
      <c r="B449" s="7" t="n"/>
      <c r="C449" s="7" t="n"/>
      <c r="D449" s="8" t="n"/>
      <c r="E449" s="9" t="n"/>
      <c r="F449" s="10">
        <f>IF(OR($B449="",D449="",E449=""),"",D449*E449)</f>
        <v/>
      </c>
      <c r="G449" s="11">
        <f>IF($B449="","",SUMIFS($O$1:O448,$B$1:B448,$B449))</f>
        <v/>
      </c>
      <c r="H449" s="10">
        <f>IF($B449="","",SUMIFS($P$1:P448,$B$1:B448,$B449))</f>
        <v/>
      </c>
      <c r="I449" s="10">
        <f>IF($B449="","",IF(G449&lt;=0,0,H449/G449))</f>
        <v/>
      </c>
      <c r="J449" s="11">
        <f>IF($B449="","",G449+O449)</f>
        <v/>
      </c>
      <c r="K449" s="10">
        <f>IF($B449="","",IF(J449&lt;=0,0,(H449+P449)/J449))</f>
        <v/>
      </c>
      <c r="L449" s="10">
        <f>IF(OR($B449="",UPPER($C449)&lt;&gt;"V"),"",D449*(E449-I449))</f>
        <v/>
      </c>
      <c r="M449" s="12">
        <f>IF(A449="","",YEAR(A449)*100+MONTH(A449))</f>
        <v/>
      </c>
      <c r="N449" s="12">
        <f>IF($B449="","",IF(AND(UPPER($C449)="V",D449&gt;G449),"Venda maior que a posição",IF(AND(UPPER($C449)&lt;&gt;"C",UPPER($C449)&lt;&gt;"V"),"Use C ou V","")))</f>
        <v/>
      </c>
      <c r="O449" s="11">
        <f>IF($B449="","",IF(UPPER($C449)="C",D449,IF(UPPER($C449)="V",-D449,0)))</f>
        <v/>
      </c>
      <c r="P449" s="10">
        <f>IF($B449="","",IF(UPPER($C449)="C",D449*E449,IF(UPPER($C449)="V",-D449*I449,0)))</f>
        <v/>
      </c>
    </row>
    <row r="450">
      <c r="A450" s="6" t="n"/>
      <c r="B450" s="7" t="n"/>
      <c r="C450" s="7" t="n"/>
      <c r="D450" s="8" t="n"/>
      <c r="E450" s="9" t="n"/>
      <c r="F450" s="10">
        <f>IF(OR($B450="",D450="",E450=""),"",D450*E450)</f>
        <v/>
      </c>
      <c r="G450" s="11">
        <f>IF($B450="","",SUMIFS($O$1:O449,$B$1:B449,$B450))</f>
        <v/>
      </c>
      <c r="H450" s="10">
        <f>IF($B450="","",SUMIFS($P$1:P449,$B$1:B449,$B450))</f>
        <v/>
      </c>
      <c r="I450" s="10">
        <f>IF($B450="","",IF(G450&lt;=0,0,H450/G450))</f>
        <v/>
      </c>
      <c r="J450" s="11">
        <f>IF($B450="","",G450+O450)</f>
        <v/>
      </c>
      <c r="K450" s="10">
        <f>IF($B450="","",IF(J450&lt;=0,0,(H450+P450)/J450))</f>
        <v/>
      </c>
      <c r="L450" s="10">
        <f>IF(OR($B450="",UPPER($C450)&lt;&gt;"V"),"",D450*(E450-I450))</f>
        <v/>
      </c>
      <c r="M450" s="12">
        <f>IF(A450="","",YEAR(A450)*100+MONTH(A450))</f>
        <v/>
      </c>
      <c r="N450" s="12">
        <f>IF($B450="","",IF(AND(UPPER($C450)="V",D450&gt;G450),"Venda maior que a posição",IF(AND(UPPER($C450)&lt;&gt;"C",UPPER($C450)&lt;&gt;"V"),"Use C ou V","")))</f>
        <v/>
      </c>
      <c r="O450" s="11">
        <f>IF($B450="","",IF(UPPER($C450)="C",D450,IF(UPPER($C450)="V",-D450,0)))</f>
        <v/>
      </c>
      <c r="P450" s="10">
        <f>IF($B450="","",IF(UPPER($C450)="C",D450*E450,IF(UPPER($C450)="V",-D450*I450,0)))</f>
        <v/>
      </c>
    </row>
    <row r="451">
      <c r="A451" s="6" t="n"/>
      <c r="B451" s="7" t="n"/>
      <c r="C451" s="7" t="n"/>
      <c r="D451" s="8" t="n"/>
      <c r="E451" s="9" t="n"/>
      <c r="F451" s="10">
        <f>IF(OR($B451="",D451="",E451=""),"",D451*E451)</f>
        <v/>
      </c>
      <c r="G451" s="11">
        <f>IF($B451="","",SUMIFS($O$1:O450,$B$1:B450,$B451))</f>
        <v/>
      </c>
      <c r="H451" s="10">
        <f>IF($B451="","",SUMIFS($P$1:P450,$B$1:B450,$B451))</f>
        <v/>
      </c>
      <c r="I451" s="10">
        <f>IF($B451="","",IF(G451&lt;=0,0,H451/G451))</f>
        <v/>
      </c>
      <c r="J451" s="11">
        <f>IF($B451="","",G451+O451)</f>
        <v/>
      </c>
      <c r="K451" s="10">
        <f>IF($B451="","",IF(J451&lt;=0,0,(H451+P451)/J451))</f>
        <v/>
      </c>
      <c r="L451" s="10">
        <f>IF(OR($B451="",UPPER($C451)&lt;&gt;"V"),"",D451*(E451-I451))</f>
        <v/>
      </c>
      <c r="M451" s="12">
        <f>IF(A451="","",YEAR(A451)*100+MONTH(A451))</f>
        <v/>
      </c>
      <c r="N451" s="12">
        <f>IF($B451="","",IF(AND(UPPER($C451)="V",D451&gt;G451),"Venda maior que a posição",IF(AND(UPPER($C451)&lt;&gt;"C",UPPER($C451)&lt;&gt;"V"),"Use C ou V","")))</f>
        <v/>
      </c>
      <c r="O451" s="11">
        <f>IF($B451="","",IF(UPPER($C451)="C",D451,IF(UPPER($C451)="V",-D451,0)))</f>
        <v/>
      </c>
      <c r="P451" s="10">
        <f>IF($B451="","",IF(UPPER($C451)="C",D451*E451,IF(UPPER($C451)="V",-D451*I451,0)))</f>
        <v/>
      </c>
    </row>
    <row r="452">
      <c r="A452" s="6" t="n"/>
      <c r="B452" s="7" t="n"/>
      <c r="C452" s="7" t="n"/>
      <c r="D452" s="8" t="n"/>
      <c r="E452" s="9" t="n"/>
      <c r="F452" s="10">
        <f>IF(OR($B452="",D452="",E452=""),"",D452*E452)</f>
        <v/>
      </c>
      <c r="G452" s="11">
        <f>IF($B452="","",SUMIFS($O$1:O451,$B$1:B451,$B452))</f>
        <v/>
      </c>
      <c r="H452" s="10">
        <f>IF($B452="","",SUMIFS($P$1:P451,$B$1:B451,$B452))</f>
        <v/>
      </c>
      <c r="I452" s="10">
        <f>IF($B452="","",IF(G452&lt;=0,0,H452/G452))</f>
        <v/>
      </c>
      <c r="J452" s="11">
        <f>IF($B452="","",G452+O452)</f>
        <v/>
      </c>
      <c r="K452" s="10">
        <f>IF($B452="","",IF(J452&lt;=0,0,(H452+P452)/J452))</f>
        <v/>
      </c>
      <c r="L452" s="10">
        <f>IF(OR($B452="",UPPER($C452)&lt;&gt;"V"),"",D452*(E452-I452))</f>
        <v/>
      </c>
      <c r="M452" s="12">
        <f>IF(A452="","",YEAR(A452)*100+MONTH(A452))</f>
        <v/>
      </c>
      <c r="N452" s="12">
        <f>IF($B452="","",IF(AND(UPPER($C452)="V",D452&gt;G452),"Venda maior que a posição",IF(AND(UPPER($C452)&lt;&gt;"C",UPPER($C452)&lt;&gt;"V"),"Use C ou V","")))</f>
        <v/>
      </c>
      <c r="O452" s="11">
        <f>IF($B452="","",IF(UPPER($C452)="C",D452,IF(UPPER($C452)="V",-D452,0)))</f>
        <v/>
      </c>
      <c r="P452" s="10">
        <f>IF($B452="","",IF(UPPER($C452)="C",D452*E452,IF(UPPER($C452)="V",-D452*I452,0)))</f>
        <v/>
      </c>
    </row>
    <row r="453">
      <c r="A453" s="6" t="n"/>
      <c r="B453" s="7" t="n"/>
      <c r="C453" s="7" t="n"/>
      <c r="D453" s="8" t="n"/>
      <c r="E453" s="9" t="n"/>
      <c r="F453" s="10">
        <f>IF(OR($B453="",D453="",E453=""),"",D453*E453)</f>
        <v/>
      </c>
      <c r="G453" s="11">
        <f>IF($B453="","",SUMIFS($O$1:O452,$B$1:B452,$B453))</f>
        <v/>
      </c>
      <c r="H453" s="10">
        <f>IF($B453="","",SUMIFS($P$1:P452,$B$1:B452,$B453))</f>
        <v/>
      </c>
      <c r="I453" s="10">
        <f>IF($B453="","",IF(G453&lt;=0,0,H453/G453))</f>
        <v/>
      </c>
      <c r="J453" s="11">
        <f>IF($B453="","",G453+O453)</f>
        <v/>
      </c>
      <c r="K453" s="10">
        <f>IF($B453="","",IF(J453&lt;=0,0,(H453+P453)/J453))</f>
        <v/>
      </c>
      <c r="L453" s="10">
        <f>IF(OR($B453="",UPPER($C453)&lt;&gt;"V"),"",D453*(E453-I453))</f>
        <v/>
      </c>
      <c r="M453" s="12">
        <f>IF(A453="","",YEAR(A453)*100+MONTH(A453))</f>
        <v/>
      </c>
      <c r="N453" s="12">
        <f>IF($B453="","",IF(AND(UPPER($C453)="V",D453&gt;G453),"Venda maior que a posição",IF(AND(UPPER($C453)&lt;&gt;"C",UPPER($C453)&lt;&gt;"V"),"Use C ou V","")))</f>
        <v/>
      </c>
      <c r="O453" s="11">
        <f>IF($B453="","",IF(UPPER($C453)="C",D453,IF(UPPER($C453)="V",-D453,0)))</f>
        <v/>
      </c>
      <c r="P453" s="10">
        <f>IF($B453="","",IF(UPPER($C453)="C",D453*E453,IF(UPPER($C453)="V",-D453*I453,0)))</f>
        <v/>
      </c>
    </row>
    <row r="454">
      <c r="A454" s="6" t="n"/>
      <c r="B454" s="7" t="n"/>
      <c r="C454" s="7" t="n"/>
      <c r="D454" s="8" t="n"/>
      <c r="E454" s="9" t="n"/>
      <c r="F454" s="10">
        <f>IF(OR($B454="",D454="",E454=""),"",D454*E454)</f>
        <v/>
      </c>
      <c r="G454" s="11">
        <f>IF($B454="","",SUMIFS($O$1:O453,$B$1:B453,$B454))</f>
        <v/>
      </c>
      <c r="H454" s="10">
        <f>IF($B454="","",SUMIFS($P$1:P453,$B$1:B453,$B454))</f>
        <v/>
      </c>
      <c r="I454" s="10">
        <f>IF($B454="","",IF(G454&lt;=0,0,H454/G454))</f>
        <v/>
      </c>
      <c r="J454" s="11">
        <f>IF($B454="","",G454+O454)</f>
        <v/>
      </c>
      <c r="K454" s="10">
        <f>IF($B454="","",IF(J454&lt;=0,0,(H454+P454)/J454))</f>
        <v/>
      </c>
      <c r="L454" s="10">
        <f>IF(OR($B454="",UPPER($C454)&lt;&gt;"V"),"",D454*(E454-I454))</f>
        <v/>
      </c>
      <c r="M454" s="12">
        <f>IF(A454="","",YEAR(A454)*100+MONTH(A454))</f>
        <v/>
      </c>
      <c r="N454" s="12">
        <f>IF($B454="","",IF(AND(UPPER($C454)="V",D454&gt;G454),"Venda maior que a posição",IF(AND(UPPER($C454)&lt;&gt;"C",UPPER($C454)&lt;&gt;"V"),"Use C ou V","")))</f>
        <v/>
      </c>
      <c r="O454" s="11">
        <f>IF($B454="","",IF(UPPER($C454)="C",D454,IF(UPPER($C454)="V",-D454,0)))</f>
        <v/>
      </c>
      <c r="P454" s="10">
        <f>IF($B454="","",IF(UPPER($C454)="C",D454*E454,IF(UPPER($C454)="V",-D454*I454,0)))</f>
        <v/>
      </c>
    </row>
    <row r="455">
      <c r="A455" s="6" t="n"/>
      <c r="B455" s="7" t="n"/>
      <c r="C455" s="7" t="n"/>
      <c r="D455" s="8" t="n"/>
      <c r="E455" s="9" t="n"/>
      <c r="F455" s="10">
        <f>IF(OR($B455="",D455="",E455=""),"",D455*E455)</f>
        <v/>
      </c>
      <c r="G455" s="11">
        <f>IF($B455="","",SUMIFS($O$1:O454,$B$1:B454,$B455))</f>
        <v/>
      </c>
      <c r="H455" s="10">
        <f>IF($B455="","",SUMIFS($P$1:P454,$B$1:B454,$B455))</f>
        <v/>
      </c>
      <c r="I455" s="10">
        <f>IF($B455="","",IF(G455&lt;=0,0,H455/G455))</f>
        <v/>
      </c>
      <c r="J455" s="11">
        <f>IF($B455="","",G455+O455)</f>
        <v/>
      </c>
      <c r="K455" s="10">
        <f>IF($B455="","",IF(J455&lt;=0,0,(H455+P455)/J455))</f>
        <v/>
      </c>
      <c r="L455" s="10">
        <f>IF(OR($B455="",UPPER($C455)&lt;&gt;"V"),"",D455*(E455-I455))</f>
        <v/>
      </c>
      <c r="M455" s="12">
        <f>IF(A455="","",YEAR(A455)*100+MONTH(A455))</f>
        <v/>
      </c>
      <c r="N455" s="12">
        <f>IF($B455="","",IF(AND(UPPER($C455)="V",D455&gt;G455),"Venda maior que a posição",IF(AND(UPPER($C455)&lt;&gt;"C",UPPER($C455)&lt;&gt;"V"),"Use C ou V","")))</f>
        <v/>
      </c>
      <c r="O455" s="11">
        <f>IF($B455="","",IF(UPPER($C455)="C",D455,IF(UPPER($C455)="V",-D455,0)))</f>
        <v/>
      </c>
      <c r="P455" s="10">
        <f>IF($B455="","",IF(UPPER($C455)="C",D455*E455,IF(UPPER($C455)="V",-D455*I455,0)))</f>
        <v/>
      </c>
    </row>
    <row r="456">
      <c r="A456" s="6" t="n"/>
      <c r="B456" s="7" t="n"/>
      <c r="C456" s="7" t="n"/>
      <c r="D456" s="8" t="n"/>
      <c r="E456" s="9" t="n"/>
      <c r="F456" s="10">
        <f>IF(OR($B456="",D456="",E456=""),"",D456*E456)</f>
        <v/>
      </c>
      <c r="G456" s="11">
        <f>IF($B456="","",SUMIFS($O$1:O455,$B$1:B455,$B456))</f>
        <v/>
      </c>
      <c r="H456" s="10">
        <f>IF($B456="","",SUMIFS($P$1:P455,$B$1:B455,$B456))</f>
        <v/>
      </c>
      <c r="I456" s="10">
        <f>IF($B456="","",IF(G456&lt;=0,0,H456/G456))</f>
        <v/>
      </c>
      <c r="J456" s="11">
        <f>IF($B456="","",G456+O456)</f>
        <v/>
      </c>
      <c r="K456" s="10">
        <f>IF($B456="","",IF(J456&lt;=0,0,(H456+P456)/J456))</f>
        <v/>
      </c>
      <c r="L456" s="10">
        <f>IF(OR($B456="",UPPER($C456)&lt;&gt;"V"),"",D456*(E456-I456))</f>
        <v/>
      </c>
      <c r="M456" s="12">
        <f>IF(A456="","",YEAR(A456)*100+MONTH(A456))</f>
        <v/>
      </c>
      <c r="N456" s="12">
        <f>IF($B456="","",IF(AND(UPPER($C456)="V",D456&gt;G456),"Venda maior que a posição",IF(AND(UPPER($C456)&lt;&gt;"C",UPPER($C456)&lt;&gt;"V"),"Use C ou V","")))</f>
        <v/>
      </c>
      <c r="O456" s="11">
        <f>IF($B456="","",IF(UPPER($C456)="C",D456,IF(UPPER($C456)="V",-D456,0)))</f>
        <v/>
      </c>
      <c r="P456" s="10">
        <f>IF($B456="","",IF(UPPER($C456)="C",D456*E456,IF(UPPER($C456)="V",-D456*I456,0)))</f>
        <v/>
      </c>
    </row>
    <row r="457">
      <c r="A457" s="6" t="n"/>
      <c r="B457" s="7" t="n"/>
      <c r="C457" s="7" t="n"/>
      <c r="D457" s="8" t="n"/>
      <c r="E457" s="9" t="n"/>
      <c r="F457" s="10">
        <f>IF(OR($B457="",D457="",E457=""),"",D457*E457)</f>
        <v/>
      </c>
      <c r="G457" s="11">
        <f>IF($B457="","",SUMIFS($O$1:O456,$B$1:B456,$B457))</f>
        <v/>
      </c>
      <c r="H457" s="10">
        <f>IF($B457="","",SUMIFS($P$1:P456,$B$1:B456,$B457))</f>
        <v/>
      </c>
      <c r="I457" s="10">
        <f>IF($B457="","",IF(G457&lt;=0,0,H457/G457))</f>
        <v/>
      </c>
      <c r="J457" s="11">
        <f>IF($B457="","",G457+O457)</f>
        <v/>
      </c>
      <c r="K457" s="10">
        <f>IF($B457="","",IF(J457&lt;=0,0,(H457+P457)/J457))</f>
        <v/>
      </c>
      <c r="L457" s="10">
        <f>IF(OR($B457="",UPPER($C457)&lt;&gt;"V"),"",D457*(E457-I457))</f>
        <v/>
      </c>
      <c r="M457" s="12">
        <f>IF(A457="","",YEAR(A457)*100+MONTH(A457))</f>
        <v/>
      </c>
      <c r="N457" s="12">
        <f>IF($B457="","",IF(AND(UPPER($C457)="V",D457&gt;G457),"Venda maior que a posição",IF(AND(UPPER($C457)&lt;&gt;"C",UPPER($C457)&lt;&gt;"V"),"Use C ou V","")))</f>
        <v/>
      </c>
      <c r="O457" s="11">
        <f>IF($B457="","",IF(UPPER($C457)="C",D457,IF(UPPER($C457)="V",-D457,0)))</f>
        <v/>
      </c>
      <c r="P457" s="10">
        <f>IF($B457="","",IF(UPPER($C457)="C",D457*E457,IF(UPPER($C457)="V",-D457*I457,0)))</f>
        <v/>
      </c>
    </row>
    <row r="458">
      <c r="A458" s="6" t="n"/>
      <c r="B458" s="7" t="n"/>
      <c r="C458" s="7" t="n"/>
      <c r="D458" s="8" t="n"/>
      <c r="E458" s="9" t="n"/>
      <c r="F458" s="10">
        <f>IF(OR($B458="",D458="",E458=""),"",D458*E458)</f>
        <v/>
      </c>
      <c r="G458" s="11">
        <f>IF($B458="","",SUMIFS($O$1:O457,$B$1:B457,$B458))</f>
        <v/>
      </c>
      <c r="H458" s="10">
        <f>IF($B458="","",SUMIFS($P$1:P457,$B$1:B457,$B458))</f>
        <v/>
      </c>
      <c r="I458" s="10">
        <f>IF($B458="","",IF(G458&lt;=0,0,H458/G458))</f>
        <v/>
      </c>
      <c r="J458" s="11">
        <f>IF($B458="","",G458+O458)</f>
        <v/>
      </c>
      <c r="K458" s="10">
        <f>IF($B458="","",IF(J458&lt;=0,0,(H458+P458)/J458))</f>
        <v/>
      </c>
      <c r="L458" s="10">
        <f>IF(OR($B458="",UPPER($C458)&lt;&gt;"V"),"",D458*(E458-I458))</f>
        <v/>
      </c>
      <c r="M458" s="12">
        <f>IF(A458="","",YEAR(A458)*100+MONTH(A458))</f>
        <v/>
      </c>
      <c r="N458" s="12">
        <f>IF($B458="","",IF(AND(UPPER($C458)="V",D458&gt;G458),"Venda maior que a posição",IF(AND(UPPER($C458)&lt;&gt;"C",UPPER($C458)&lt;&gt;"V"),"Use C ou V","")))</f>
        <v/>
      </c>
      <c r="O458" s="11">
        <f>IF($B458="","",IF(UPPER($C458)="C",D458,IF(UPPER($C458)="V",-D458,0)))</f>
        <v/>
      </c>
      <c r="P458" s="10">
        <f>IF($B458="","",IF(UPPER($C458)="C",D458*E458,IF(UPPER($C458)="V",-D458*I458,0)))</f>
        <v/>
      </c>
    </row>
    <row r="459">
      <c r="A459" s="6" t="n"/>
      <c r="B459" s="7" t="n"/>
      <c r="C459" s="7" t="n"/>
      <c r="D459" s="8" t="n"/>
      <c r="E459" s="9" t="n"/>
      <c r="F459" s="10">
        <f>IF(OR($B459="",D459="",E459=""),"",D459*E459)</f>
        <v/>
      </c>
      <c r="G459" s="11">
        <f>IF($B459="","",SUMIFS($O$1:O458,$B$1:B458,$B459))</f>
        <v/>
      </c>
      <c r="H459" s="10">
        <f>IF($B459="","",SUMIFS($P$1:P458,$B$1:B458,$B459))</f>
        <v/>
      </c>
      <c r="I459" s="10">
        <f>IF($B459="","",IF(G459&lt;=0,0,H459/G459))</f>
        <v/>
      </c>
      <c r="J459" s="11">
        <f>IF($B459="","",G459+O459)</f>
        <v/>
      </c>
      <c r="K459" s="10">
        <f>IF($B459="","",IF(J459&lt;=0,0,(H459+P459)/J459))</f>
        <v/>
      </c>
      <c r="L459" s="10">
        <f>IF(OR($B459="",UPPER($C459)&lt;&gt;"V"),"",D459*(E459-I459))</f>
        <v/>
      </c>
      <c r="M459" s="12">
        <f>IF(A459="","",YEAR(A459)*100+MONTH(A459))</f>
        <v/>
      </c>
      <c r="N459" s="12">
        <f>IF($B459="","",IF(AND(UPPER($C459)="V",D459&gt;G459),"Venda maior que a posição",IF(AND(UPPER($C459)&lt;&gt;"C",UPPER($C459)&lt;&gt;"V"),"Use C ou V","")))</f>
        <v/>
      </c>
      <c r="O459" s="11">
        <f>IF($B459="","",IF(UPPER($C459)="C",D459,IF(UPPER($C459)="V",-D459,0)))</f>
        <v/>
      </c>
      <c r="P459" s="10">
        <f>IF($B459="","",IF(UPPER($C459)="C",D459*E459,IF(UPPER($C459)="V",-D459*I459,0)))</f>
        <v/>
      </c>
    </row>
    <row r="460">
      <c r="A460" s="6" t="n"/>
      <c r="B460" s="7" t="n"/>
      <c r="C460" s="7" t="n"/>
      <c r="D460" s="8" t="n"/>
      <c r="E460" s="9" t="n"/>
      <c r="F460" s="10">
        <f>IF(OR($B460="",D460="",E460=""),"",D460*E460)</f>
        <v/>
      </c>
      <c r="G460" s="11">
        <f>IF($B460="","",SUMIFS($O$1:O459,$B$1:B459,$B460))</f>
        <v/>
      </c>
      <c r="H460" s="10">
        <f>IF($B460="","",SUMIFS($P$1:P459,$B$1:B459,$B460))</f>
        <v/>
      </c>
      <c r="I460" s="10">
        <f>IF($B460="","",IF(G460&lt;=0,0,H460/G460))</f>
        <v/>
      </c>
      <c r="J460" s="11">
        <f>IF($B460="","",G460+O460)</f>
        <v/>
      </c>
      <c r="K460" s="10">
        <f>IF($B460="","",IF(J460&lt;=0,0,(H460+P460)/J460))</f>
        <v/>
      </c>
      <c r="L460" s="10">
        <f>IF(OR($B460="",UPPER($C460)&lt;&gt;"V"),"",D460*(E460-I460))</f>
        <v/>
      </c>
      <c r="M460" s="12">
        <f>IF(A460="","",YEAR(A460)*100+MONTH(A460))</f>
        <v/>
      </c>
      <c r="N460" s="12">
        <f>IF($B460="","",IF(AND(UPPER($C460)="V",D460&gt;G460),"Venda maior que a posição",IF(AND(UPPER($C460)&lt;&gt;"C",UPPER($C460)&lt;&gt;"V"),"Use C ou V","")))</f>
        <v/>
      </c>
      <c r="O460" s="11">
        <f>IF($B460="","",IF(UPPER($C460)="C",D460,IF(UPPER($C460)="V",-D460,0)))</f>
        <v/>
      </c>
      <c r="P460" s="10">
        <f>IF($B460="","",IF(UPPER($C460)="C",D460*E460,IF(UPPER($C460)="V",-D460*I460,0)))</f>
        <v/>
      </c>
    </row>
    <row r="461">
      <c r="A461" s="6" t="n"/>
      <c r="B461" s="7" t="n"/>
      <c r="C461" s="7" t="n"/>
      <c r="D461" s="8" t="n"/>
      <c r="E461" s="9" t="n"/>
      <c r="F461" s="10">
        <f>IF(OR($B461="",D461="",E461=""),"",D461*E461)</f>
        <v/>
      </c>
      <c r="G461" s="11">
        <f>IF($B461="","",SUMIFS($O$1:O460,$B$1:B460,$B461))</f>
        <v/>
      </c>
      <c r="H461" s="10">
        <f>IF($B461="","",SUMIFS($P$1:P460,$B$1:B460,$B461))</f>
        <v/>
      </c>
      <c r="I461" s="10">
        <f>IF($B461="","",IF(G461&lt;=0,0,H461/G461))</f>
        <v/>
      </c>
      <c r="J461" s="11">
        <f>IF($B461="","",G461+O461)</f>
        <v/>
      </c>
      <c r="K461" s="10">
        <f>IF($B461="","",IF(J461&lt;=0,0,(H461+P461)/J461))</f>
        <v/>
      </c>
      <c r="L461" s="10">
        <f>IF(OR($B461="",UPPER($C461)&lt;&gt;"V"),"",D461*(E461-I461))</f>
        <v/>
      </c>
      <c r="M461" s="12">
        <f>IF(A461="","",YEAR(A461)*100+MONTH(A461))</f>
        <v/>
      </c>
      <c r="N461" s="12">
        <f>IF($B461="","",IF(AND(UPPER($C461)="V",D461&gt;G461),"Venda maior que a posição",IF(AND(UPPER($C461)&lt;&gt;"C",UPPER($C461)&lt;&gt;"V"),"Use C ou V","")))</f>
        <v/>
      </c>
      <c r="O461" s="11">
        <f>IF($B461="","",IF(UPPER($C461)="C",D461,IF(UPPER($C461)="V",-D461,0)))</f>
        <v/>
      </c>
      <c r="P461" s="10">
        <f>IF($B461="","",IF(UPPER($C461)="C",D461*E461,IF(UPPER($C461)="V",-D461*I461,0)))</f>
        <v/>
      </c>
    </row>
    <row r="462">
      <c r="A462" s="6" t="n"/>
      <c r="B462" s="7" t="n"/>
      <c r="C462" s="7" t="n"/>
      <c r="D462" s="8" t="n"/>
      <c r="E462" s="9" t="n"/>
      <c r="F462" s="10">
        <f>IF(OR($B462="",D462="",E462=""),"",D462*E462)</f>
        <v/>
      </c>
      <c r="G462" s="11">
        <f>IF($B462="","",SUMIFS($O$1:O461,$B$1:B461,$B462))</f>
        <v/>
      </c>
      <c r="H462" s="10">
        <f>IF($B462="","",SUMIFS($P$1:P461,$B$1:B461,$B462))</f>
        <v/>
      </c>
      <c r="I462" s="10">
        <f>IF($B462="","",IF(G462&lt;=0,0,H462/G462))</f>
        <v/>
      </c>
      <c r="J462" s="11">
        <f>IF($B462="","",G462+O462)</f>
        <v/>
      </c>
      <c r="K462" s="10">
        <f>IF($B462="","",IF(J462&lt;=0,0,(H462+P462)/J462))</f>
        <v/>
      </c>
      <c r="L462" s="10">
        <f>IF(OR($B462="",UPPER($C462)&lt;&gt;"V"),"",D462*(E462-I462))</f>
        <v/>
      </c>
      <c r="M462" s="12">
        <f>IF(A462="","",YEAR(A462)*100+MONTH(A462))</f>
        <v/>
      </c>
      <c r="N462" s="12">
        <f>IF($B462="","",IF(AND(UPPER($C462)="V",D462&gt;G462),"Venda maior que a posição",IF(AND(UPPER($C462)&lt;&gt;"C",UPPER($C462)&lt;&gt;"V"),"Use C ou V","")))</f>
        <v/>
      </c>
      <c r="O462" s="11">
        <f>IF($B462="","",IF(UPPER($C462)="C",D462,IF(UPPER($C462)="V",-D462,0)))</f>
        <v/>
      </c>
      <c r="P462" s="10">
        <f>IF($B462="","",IF(UPPER($C462)="C",D462*E462,IF(UPPER($C462)="V",-D462*I462,0)))</f>
        <v/>
      </c>
    </row>
    <row r="463">
      <c r="A463" s="6" t="n"/>
      <c r="B463" s="7" t="n"/>
      <c r="C463" s="7" t="n"/>
      <c r="D463" s="8" t="n"/>
      <c r="E463" s="9" t="n"/>
      <c r="F463" s="10">
        <f>IF(OR($B463="",D463="",E463=""),"",D463*E463)</f>
        <v/>
      </c>
      <c r="G463" s="11">
        <f>IF($B463="","",SUMIFS($O$1:O462,$B$1:B462,$B463))</f>
        <v/>
      </c>
      <c r="H463" s="10">
        <f>IF($B463="","",SUMIFS($P$1:P462,$B$1:B462,$B463))</f>
        <v/>
      </c>
      <c r="I463" s="10">
        <f>IF($B463="","",IF(G463&lt;=0,0,H463/G463))</f>
        <v/>
      </c>
      <c r="J463" s="11">
        <f>IF($B463="","",G463+O463)</f>
        <v/>
      </c>
      <c r="K463" s="10">
        <f>IF($B463="","",IF(J463&lt;=0,0,(H463+P463)/J463))</f>
        <v/>
      </c>
      <c r="L463" s="10">
        <f>IF(OR($B463="",UPPER($C463)&lt;&gt;"V"),"",D463*(E463-I463))</f>
        <v/>
      </c>
      <c r="M463" s="12">
        <f>IF(A463="","",YEAR(A463)*100+MONTH(A463))</f>
        <v/>
      </c>
      <c r="N463" s="12">
        <f>IF($B463="","",IF(AND(UPPER($C463)="V",D463&gt;G463),"Venda maior que a posição",IF(AND(UPPER($C463)&lt;&gt;"C",UPPER($C463)&lt;&gt;"V"),"Use C ou V","")))</f>
        <v/>
      </c>
      <c r="O463" s="11">
        <f>IF($B463="","",IF(UPPER($C463)="C",D463,IF(UPPER($C463)="V",-D463,0)))</f>
        <v/>
      </c>
      <c r="P463" s="10">
        <f>IF($B463="","",IF(UPPER($C463)="C",D463*E463,IF(UPPER($C463)="V",-D463*I463,0)))</f>
        <v/>
      </c>
    </row>
    <row r="464">
      <c r="A464" s="6" t="n"/>
      <c r="B464" s="7" t="n"/>
      <c r="C464" s="7" t="n"/>
      <c r="D464" s="8" t="n"/>
      <c r="E464" s="9" t="n"/>
      <c r="F464" s="10">
        <f>IF(OR($B464="",D464="",E464=""),"",D464*E464)</f>
        <v/>
      </c>
      <c r="G464" s="11">
        <f>IF($B464="","",SUMIFS($O$1:O463,$B$1:B463,$B464))</f>
        <v/>
      </c>
      <c r="H464" s="10">
        <f>IF($B464="","",SUMIFS($P$1:P463,$B$1:B463,$B464))</f>
        <v/>
      </c>
      <c r="I464" s="10">
        <f>IF($B464="","",IF(G464&lt;=0,0,H464/G464))</f>
        <v/>
      </c>
      <c r="J464" s="11">
        <f>IF($B464="","",G464+O464)</f>
        <v/>
      </c>
      <c r="K464" s="10">
        <f>IF($B464="","",IF(J464&lt;=0,0,(H464+P464)/J464))</f>
        <v/>
      </c>
      <c r="L464" s="10">
        <f>IF(OR($B464="",UPPER($C464)&lt;&gt;"V"),"",D464*(E464-I464))</f>
        <v/>
      </c>
      <c r="M464" s="12">
        <f>IF(A464="","",YEAR(A464)*100+MONTH(A464))</f>
        <v/>
      </c>
      <c r="N464" s="12">
        <f>IF($B464="","",IF(AND(UPPER($C464)="V",D464&gt;G464),"Venda maior que a posição",IF(AND(UPPER($C464)&lt;&gt;"C",UPPER($C464)&lt;&gt;"V"),"Use C ou V","")))</f>
        <v/>
      </c>
      <c r="O464" s="11">
        <f>IF($B464="","",IF(UPPER($C464)="C",D464,IF(UPPER($C464)="V",-D464,0)))</f>
        <v/>
      </c>
      <c r="P464" s="10">
        <f>IF($B464="","",IF(UPPER($C464)="C",D464*E464,IF(UPPER($C464)="V",-D464*I464,0)))</f>
        <v/>
      </c>
    </row>
    <row r="465">
      <c r="A465" s="6" t="n"/>
      <c r="B465" s="7" t="n"/>
      <c r="C465" s="7" t="n"/>
      <c r="D465" s="8" t="n"/>
      <c r="E465" s="9" t="n"/>
      <c r="F465" s="10">
        <f>IF(OR($B465="",D465="",E465=""),"",D465*E465)</f>
        <v/>
      </c>
      <c r="G465" s="11">
        <f>IF($B465="","",SUMIFS($O$1:O464,$B$1:B464,$B465))</f>
        <v/>
      </c>
      <c r="H465" s="10">
        <f>IF($B465="","",SUMIFS($P$1:P464,$B$1:B464,$B465))</f>
        <v/>
      </c>
      <c r="I465" s="10">
        <f>IF($B465="","",IF(G465&lt;=0,0,H465/G465))</f>
        <v/>
      </c>
      <c r="J465" s="11">
        <f>IF($B465="","",G465+O465)</f>
        <v/>
      </c>
      <c r="K465" s="10">
        <f>IF($B465="","",IF(J465&lt;=0,0,(H465+P465)/J465))</f>
        <v/>
      </c>
      <c r="L465" s="10">
        <f>IF(OR($B465="",UPPER($C465)&lt;&gt;"V"),"",D465*(E465-I465))</f>
        <v/>
      </c>
      <c r="M465" s="12">
        <f>IF(A465="","",YEAR(A465)*100+MONTH(A465))</f>
        <v/>
      </c>
      <c r="N465" s="12">
        <f>IF($B465="","",IF(AND(UPPER($C465)="V",D465&gt;G465),"Venda maior que a posição",IF(AND(UPPER($C465)&lt;&gt;"C",UPPER($C465)&lt;&gt;"V"),"Use C ou V","")))</f>
        <v/>
      </c>
      <c r="O465" s="11">
        <f>IF($B465="","",IF(UPPER($C465)="C",D465,IF(UPPER($C465)="V",-D465,0)))</f>
        <v/>
      </c>
      <c r="P465" s="10">
        <f>IF($B465="","",IF(UPPER($C465)="C",D465*E465,IF(UPPER($C465)="V",-D465*I465,0)))</f>
        <v/>
      </c>
    </row>
    <row r="466">
      <c r="A466" s="6" t="n"/>
      <c r="B466" s="7" t="n"/>
      <c r="C466" s="7" t="n"/>
      <c r="D466" s="8" t="n"/>
      <c r="E466" s="9" t="n"/>
      <c r="F466" s="10">
        <f>IF(OR($B466="",D466="",E466=""),"",D466*E466)</f>
        <v/>
      </c>
      <c r="G466" s="11">
        <f>IF($B466="","",SUMIFS($O$1:O465,$B$1:B465,$B466))</f>
        <v/>
      </c>
      <c r="H466" s="10">
        <f>IF($B466="","",SUMIFS($P$1:P465,$B$1:B465,$B466))</f>
        <v/>
      </c>
      <c r="I466" s="10">
        <f>IF($B466="","",IF(G466&lt;=0,0,H466/G466))</f>
        <v/>
      </c>
      <c r="J466" s="11">
        <f>IF($B466="","",G466+O466)</f>
        <v/>
      </c>
      <c r="K466" s="10">
        <f>IF($B466="","",IF(J466&lt;=0,0,(H466+P466)/J466))</f>
        <v/>
      </c>
      <c r="L466" s="10">
        <f>IF(OR($B466="",UPPER($C466)&lt;&gt;"V"),"",D466*(E466-I466))</f>
        <v/>
      </c>
      <c r="M466" s="12">
        <f>IF(A466="","",YEAR(A466)*100+MONTH(A466))</f>
        <v/>
      </c>
      <c r="N466" s="12">
        <f>IF($B466="","",IF(AND(UPPER($C466)="V",D466&gt;G466),"Venda maior que a posição",IF(AND(UPPER($C466)&lt;&gt;"C",UPPER($C466)&lt;&gt;"V"),"Use C ou V","")))</f>
        <v/>
      </c>
      <c r="O466" s="11">
        <f>IF($B466="","",IF(UPPER($C466)="C",D466,IF(UPPER($C466)="V",-D466,0)))</f>
        <v/>
      </c>
      <c r="P466" s="10">
        <f>IF($B466="","",IF(UPPER($C466)="C",D466*E466,IF(UPPER($C466)="V",-D466*I466,0)))</f>
        <v/>
      </c>
    </row>
    <row r="467">
      <c r="A467" s="6" t="n"/>
      <c r="B467" s="7" t="n"/>
      <c r="C467" s="7" t="n"/>
      <c r="D467" s="8" t="n"/>
      <c r="E467" s="9" t="n"/>
      <c r="F467" s="10">
        <f>IF(OR($B467="",D467="",E467=""),"",D467*E467)</f>
        <v/>
      </c>
      <c r="G467" s="11">
        <f>IF($B467="","",SUMIFS($O$1:O466,$B$1:B466,$B467))</f>
        <v/>
      </c>
      <c r="H467" s="10">
        <f>IF($B467="","",SUMIFS($P$1:P466,$B$1:B466,$B467))</f>
        <v/>
      </c>
      <c r="I467" s="10">
        <f>IF($B467="","",IF(G467&lt;=0,0,H467/G467))</f>
        <v/>
      </c>
      <c r="J467" s="11">
        <f>IF($B467="","",G467+O467)</f>
        <v/>
      </c>
      <c r="K467" s="10">
        <f>IF($B467="","",IF(J467&lt;=0,0,(H467+P467)/J467))</f>
        <v/>
      </c>
      <c r="L467" s="10">
        <f>IF(OR($B467="",UPPER($C467)&lt;&gt;"V"),"",D467*(E467-I467))</f>
        <v/>
      </c>
      <c r="M467" s="12">
        <f>IF(A467="","",YEAR(A467)*100+MONTH(A467))</f>
        <v/>
      </c>
      <c r="N467" s="12">
        <f>IF($B467="","",IF(AND(UPPER($C467)="V",D467&gt;G467),"Venda maior que a posição",IF(AND(UPPER($C467)&lt;&gt;"C",UPPER($C467)&lt;&gt;"V"),"Use C ou V","")))</f>
        <v/>
      </c>
      <c r="O467" s="11">
        <f>IF($B467="","",IF(UPPER($C467)="C",D467,IF(UPPER($C467)="V",-D467,0)))</f>
        <v/>
      </c>
      <c r="P467" s="10">
        <f>IF($B467="","",IF(UPPER($C467)="C",D467*E467,IF(UPPER($C467)="V",-D467*I467,0)))</f>
        <v/>
      </c>
    </row>
    <row r="468">
      <c r="A468" s="6" t="n"/>
      <c r="B468" s="7" t="n"/>
      <c r="C468" s="7" t="n"/>
      <c r="D468" s="8" t="n"/>
      <c r="E468" s="9" t="n"/>
      <c r="F468" s="10">
        <f>IF(OR($B468="",D468="",E468=""),"",D468*E468)</f>
        <v/>
      </c>
      <c r="G468" s="11">
        <f>IF($B468="","",SUMIFS($O$1:O467,$B$1:B467,$B468))</f>
        <v/>
      </c>
      <c r="H468" s="10">
        <f>IF($B468="","",SUMIFS($P$1:P467,$B$1:B467,$B468))</f>
        <v/>
      </c>
      <c r="I468" s="10">
        <f>IF($B468="","",IF(G468&lt;=0,0,H468/G468))</f>
        <v/>
      </c>
      <c r="J468" s="11">
        <f>IF($B468="","",G468+O468)</f>
        <v/>
      </c>
      <c r="K468" s="10">
        <f>IF($B468="","",IF(J468&lt;=0,0,(H468+P468)/J468))</f>
        <v/>
      </c>
      <c r="L468" s="10">
        <f>IF(OR($B468="",UPPER($C468)&lt;&gt;"V"),"",D468*(E468-I468))</f>
        <v/>
      </c>
      <c r="M468" s="12">
        <f>IF(A468="","",YEAR(A468)*100+MONTH(A468))</f>
        <v/>
      </c>
      <c r="N468" s="12">
        <f>IF($B468="","",IF(AND(UPPER($C468)="V",D468&gt;G468),"Venda maior que a posição",IF(AND(UPPER($C468)&lt;&gt;"C",UPPER($C468)&lt;&gt;"V"),"Use C ou V","")))</f>
        <v/>
      </c>
      <c r="O468" s="11">
        <f>IF($B468="","",IF(UPPER($C468)="C",D468,IF(UPPER($C468)="V",-D468,0)))</f>
        <v/>
      </c>
      <c r="P468" s="10">
        <f>IF($B468="","",IF(UPPER($C468)="C",D468*E468,IF(UPPER($C468)="V",-D468*I468,0)))</f>
        <v/>
      </c>
    </row>
    <row r="469">
      <c r="A469" s="6" t="n"/>
      <c r="B469" s="7" t="n"/>
      <c r="C469" s="7" t="n"/>
      <c r="D469" s="8" t="n"/>
      <c r="E469" s="9" t="n"/>
      <c r="F469" s="10">
        <f>IF(OR($B469="",D469="",E469=""),"",D469*E469)</f>
        <v/>
      </c>
      <c r="G469" s="11">
        <f>IF($B469="","",SUMIFS($O$1:O468,$B$1:B468,$B469))</f>
        <v/>
      </c>
      <c r="H469" s="10">
        <f>IF($B469="","",SUMIFS($P$1:P468,$B$1:B468,$B469))</f>
        <v/>
      </c>
      <c r="I469" s="10">
        <f>IF($B469="","",IF(G469&lt;=0,0,H469/G469))</f>
        <v/>
      </c>
      <c r="J469" s="11">
        <f>IF($B469="","",G469+O469)</f>
        <v/>
      </c>
      <c r="K469" s="10">
        <f>IF($B469="","",IF(J469&lt;=0,0,(H469+P469)/J469))</f>
        <v/>
      </c>
      <c r="L469" s="10">
        <f>IF(OR($B469="",UPPER($C469)&lt;&gt;"V"),"",D469*(E469-I469))</f>
        <v/>
      </c>
      <c r="M469" s="12">
        <f>IF(A469="","",YEAR(A469)*100+MONTH(A469))</f>
        <v/>
      </c>
      <c r="N469" s="12">
        <f>IF($B469="","",IF(AND(UPPER($C469)="V",D469&gt;G469),"Venda maior que a posição",IF(AND(UPPER($C469)&lt;&gt;"C",UPPER($C469)&lt;&gt;"V"),"Use C ou V","")))</f>
        <v/>
      </c>
      <c r="O469" s="11">
        <f>IF($B469="","",IF(UPPER($C469)="C",D469,IF(UPPER($C469)="V",-D469,0)))</f>
        <v/>
      </c>
      <c r="P469" s="10">
        <f>IF($B469="","",IF(UPPER($C469)="C",D469*E469,IF(UPPER($C469)="V",-D469*I469,0)))</f>
        <v/>
      </c>
    </row>
    <row r="470">
      <c r="A470" s="6" t="n"/>
      <c r="B470" s="7" t="n"/>
      <c r="C470" s="7" t="n"/>
      <c r="D470" s="8" t="n"/>
      <c r="E470" s="9" t="n"/>
      <c r="F470" s="10">
        <f>IF(OR($B470="",D470="",E470=""),"",D470*E470)</f>
        <v/>
      </c>
      <c r="G470" s="11">
        <f>IF($B470="","",SUMIFS($O$1:O469,$B$1:B469,$B470))</f>
        <v/>
      </c>
      <c r="H470" s="10">
        <f>IF($B470="","",SUMIFS($P$1:P469,$B$1:B469,$B470))</f>
        <v/>
      </c>
      <c r="I470" s="10">
        <f>IF($B470="","",IF(G470&lt;=0,0,H470/G470))</f>
        <v/>
      </c>
      <c r="J470" s="11">
        <f>IF($B470="","",G470+O470)</f>
        <v/>
      </c>
      <c r="K470" s="10">
        <f>IF($B470="","",IF(J470&lt;=0,0,(H470+P470)/J470))</f>
        <v/>
      </c>
      <c r="L470" s="10">
        <f>IF(OR($B470="",UPPER($C470)&lt;&gt;"V"),"",D470*(E470-I470))</f>
        <v/>
      </c>
      <c r="M470" s="12">
        <f>IF(A470="","",YEAR(A470)*100+MONTH(A470))</f>
        <v/>
      </c>
      <c r="N470" s="12">
        <f>IF($B470="","",IF(AND(UPPER($C470)="V",D470&gt;G470),"Venda maior que a posição",IF(AND(UPPER($C470)&lt;&gt;"C",UPPER($C470)&lt;&gt;"V"),"Use C ou V","")))</f>
        <v/>
      </c>
      <c r="O470" s="11">
        <f>IF($B470="","",IF(UPPER($C470)="C",D470,IF(UPPER($C470)="V",-D470,0)))</f>
        <v/>
      </c>
      <c r="P470" s="10">
        <f>IF($B470="","",IF(UPPER($C470)="C",D470*E470,IF(UPPER($C470)="V",-D470*I470,0)))</f>
        <v/>
      </c>
    </row>
    <row r="471">
      <c r="A471" s="6" t="n"/>
      <c r="B471" s="7" t="n"/>
      <c r="C471" s="7" t="n"/>
      <c r="D471" s="8" t="n"/>
      <c r="E471" s="9" t="n"/>
      <c r="F471" s="10">
        <f>IF(OR($B471="",D471="",E471=""),"",D471*E471)</f>
        <v/>
      </c>
      <c r="G471" s="11">
        <f>IF($B471="","",SUMIFS($O$1:O470,$B$1:B470,$B471))</f>
        <v/>
      </c>
      <c r="H471" s="10">
        <f>IF($B471="","",SUMIFS($P$1:P470,$B$1:B470,$B471))</f>
        <v/>
      </c>
      <c r="I471" s="10">
        <f>IF($B471="","",IF(G471&lt;=0,0,H471/G471))</f>
        <v/>
      </c>
      <c r="J471" s="11">
        <f>IF($B471="","",G471+O471)</f>
        <v/>
      </c>
      <c r="K471" s="10">
        <f>IF($B471="","",IF(J471&lt;=0,0,(H471+P471)/J471))</f>
        <v/>
      </c>
      <c r="L471" s="10">
        <f>IF(OR($B471="",UPPER($C471)&lt;&gt;"V"),"",D471*(E471-I471))</f>
        <v/>
      </c>
      <c r="M471" s="12">
        <f>IF(A471="","",YEAR(A471)*100+MONTH(A471))</f>
        <v/>
      </c>
      <c r="N471" s="12">
        <f>IF($B471="","",IF(AND(UPPER($C471)="V",D471&gt;G471),"Venda maior que a posição",IF(AND(UPPER($C471)&lt;&gt;"C",UPPER($C471)&lt;&gt;"V"),"Use C ou V","")))</f>
        <v/>
      </c>
      <c r="O471" s="11">
        <f>IF($B471="","",IF(UPPER($C471)="C",D471,IF(UPPER($C471)="V",-D471,0)))</f>
        <v/>
      </c>
      <c r="P471" s="10">
        <f>IF($B471="","",IF(UPPER($C471)="C",D471*E471,IF(UPPER($C471)="V",-D471*I471,0)))</f>
        <v/>
      </c>
    </row>
    <row r="472">
      <c r="A472" s="6" t="n"/>
      <c r="B472" s="7" t="n"/>
      <c r="C472" s="7" t="n"/>
      <c r="D472" s="8" t="n"/>
      <c r="E472" s="9" t="n"/>
      <c r="F472" s="10">
        <f>IF(OR($B472="",D472="",E472=""),"",D472*E472)</f>
        <v/>
      </c>
      <c r="G472" s="11">
        <f>IF($B472="","",SUMIFS($O$1:O471,$B$1:B471,$B472))</f>
        <v/>
      </c>
      <c r="H472" s="10">
        <f>IF($B472="","",SUMIFS($P$1:P471,$B$1:B471,$B472))</f>
        <v/>
      </c>
      <c r="I472" s="10">
        <f>IF($B472="","",IF(G472&lt;=0,0,H472/G472))</f>
        <v/>
      </c>
      <c r="J472" s="11">
        <f>IF($B472="","",G472+O472)</f>
        <v/>
      </c>
      <c r="K472" s="10">
        <f>IF($B472="","",IF(J472&lt;=0,0,(H472+P472)/J472))</f>
        <v/>
      </c>
      <c r="L472" s="10">
        <f>IF(OR($B472="",UPPER($C472)&lt;&gt;"V"),"",D472*(E472-I472))</f>
        <v/>
      </c>
      <c r="M472" s="12">
        <f>IF(A472="","",YEAR(A472)*100+MONTH(A472))</f>
        <v/>
      </c>
      <c r="N472" s="12">
        <f>IF($B472="","",IF(AND(UPPER($C472)="V",D472&gt;G472),"Venda maior que a posição",IF(AND(UPPER($C472)&lt;&gt;"C",UPPER($C472)&lt;&gt;"V"),"Use C ou V","")))</f>
        <v/>
      </c>
      <c r="O472" s="11">
        <f>IF($B472="","",IF(UPPER($C472)="C",D472,IF(UPPER($C472)="V",-D472,0)))</f>
        <v/>
      </c>
      <c r="P472" s="10">
        <f>IF($B472="","",IF(UPPER($C472)="C",D472*E472,IF(UPPER($C472)="V",-D472*I472,0)))</f>
        <v/>
      </c>
    </row>
    <row r="473">
      <c r="A473" s="6" t="n"/>
      <c r="B473" s="7" t="n"/>
      <c r="C473" s="7" t="n"/>
      <c r="D473" s="8" t="n"/>
      <c r="E473" s="9" t="n"/>
      <c r="F473" s="10">
        <f>IF(OR($B473="",D473="",E473=""),"",D473*E473)</f>
        <v/>
      </c>
      <c r="G473" s="11">
        <f>IF($B473="","",SUMIFS($O$1:O472,$B$1:B472,$B473))</f>
        <v/>
      </c>
      <c r="H473" s="10">
        <f>IF($B473="","",SUMIFS($P$1:P472,$B$1:B472,$B473))</f>
        <v/>
      </c>
      <c r="I473" s="10">
        <f>IF($B473="","",IF(G473&lt;=0,0,H473/G473))</f>
        <v/>
      </c>
      <c r="J473" s="11">
        <f>IF($B473="","",G473+O473)</f>
        <v/>
      </c>
      <c r="K473" s="10">
        <f>IF($B473="","",IF(J473&lt;=0,0,(H473+P473)/J473))</f>
        <v/>
      </c>
      <c r="L473" s="10">
        <f>IF(OR($B473="",UPPER($C473)&lt;&gt;"V"),"",D473*(E473-I473))</f>
        <v/>
      </c>
      <c r="M473" s="12">
        <f>IF(A473="","",YEAR(A473)*100+MONTH(A473))</f>
        <v/>
      </c>
      <c r="N473" s="12">
        <f>IF($B473="","",IF(AND(UPPER($C473)="V",D473&gt;G473),"Venda maior que a posição",IF(AND(UPPER($C473)&lt;&gt;"C",UPPER($C473)&lt;&gt;"V"),"Use C ou V","")))</f>
        <v/>
      </c>
      <c r="O473" s="11">
        <f>IF($B473="","",IF(UPPER($C473)="C",D473,IF(UPPER($C473)="V",-D473,0)))</f>
        <v/>
      </c>
      <c r="P473" s="10">
        <f>IF($B473="","",IF(UPPER($C473)="C",D473*E473,IF(UPPER($C473)="V",-D473*I473,0)))</f>
        <v/>
      </c>
    </row>
    <row r="474">
      <c r="A474" s="6" t="n"/>
      <c r="B474" s="7" t="n"/>
      <c r="C474" s="7" t="n"/>
      <c r="D474" s="8" t="n"/>
      <c r="E474" s="9" t="n"/>
      <c r="F474" s="10">
        <f>IF(OR($B474="",D474="",E474=""),"",D474*E474)</f>
        <v/>
      </c>
      <c r="G474" s="11">
        <f>IF($B474="","",SUMIFS($O$1:O473,$B$1:B473,$B474))</f>
        <v/>
      </c>
      <c r="H474" s="10">
        <f>IF($B474="","",SUMIFS($P$1:P473,$B$1:B473,$B474))</f>
        <v/>
      </c>
      <c r="I474" s="10">
        <f>IF($B474="","",IF(G474&lt;=0,0,H474/G474))</f>
        <v/>
      </c>
      <c r="J474" s="11">
        <f>IF($B474="","",G474+O474)</f>
        <v/>
      </c>
      <c r="K474" s="10">
        <f>IF($B474="","",IF(J474&lt;=0,0,(H474+P474)/J474))</f>
        <v/>
      </c>
      <c r="L474" s="10">
        <f>IF(OR($B474="",UPPER($C474)&lt;&gt;"V"),"",D474*(E474-I474))</f>
        <v/>
      </c>
      <c r="M474" s="12">
        <f>IF(A474="","",YEAR(A474)*100+MONTH(A474))</f>
        <v/>
      </c>
      <c r="N474" s="12">
        <f>IF($B474="","",IF(AND(UPPER($C474)="V",D474&gt;G474),"Venda maior que a posição",IF(AND(UPPER($C474)&lt;&gt;"C",UPPER($C474)&lt;&gt;"V"),"Use C ou V","")))</f>
        <v/>
      </c>
      <c r="O474" s="11">
        <f>IF($B474="","",IF(UPPER($C474)="C",D474,IF(UPPER($C474)="V",-D474,0)))</f>
        <v/>
      </c>
      <c r="P474" s="10">
        <f>IF($B474="","",IF(UPPER($C474)="C",D474*E474,IF(UPPER($C474)="V",-D474*I474,0)))</f>
        <v/>
      </c>
    </row>
    <row r="475">
      <c r="A475" s="6" t="n"/>
      <c r="B475" s="7" t="n"/>
      <c r="C475" s="7" t="n"/>
      <c r="D475" s="8" t="n"/>
      <c r="E475" s="9" t="n"/>
      <c r="F475" s="10">
        <f>IF(OR($B475="",D475="",E475=""),"",D475*E475)</f>
        <v/>
      </c>
      <c r="G475" s="11">
        <f>IF($B475="","",SUMIFS($O$1:O474,$B$1:B474,$B475))</f>
        <v/>
      </c>
      <c r="H475" s="10">
        <f>IF($B475="","",SUMIFS($P$1:P474,$B$1:B474,$B475))</f>
        <v/>
      </c>
      <c r="I475" s="10">
        <f>IF($B475="","",IF(G475&lt;=0,0,H475/G475))</f>
        <v/>
      </c>
      <c r="J475" s="11">
        <f>IF($B475="","",G475+O475)</f>
        <v/>
      </c>
      <c r="K475" s="10">
        <f>IF($B475="","",IF(J475&lt;=0,0,(H475+P475)/J475))</f>
        <v/>
      </c>
      <c r="L475" s="10">
        <f>IF(OR($B475="",UPPER($C475)&lt;&gt;"V"),"",D475*(E475-I475))</f>
        <v/>
      </c>
      <c r="M475" s="12">
        <f>IF(A475="","",YEAR(A475)*100+MONTH(A475))</f>
        <v/>
      </c>
      <c r="N475" s="12">
        <f>IF($B475="","",IF(AND(UPPER($C475)="V",D475&gt;G475),"Venda maior que a posição",IF(AND(UPPER($C475)&lt;&gt;"C",UPPER($C475)&lt;&gt;"V"),"Use C ou V","")))</f>
        <v/>
      </c>
      <c r="O475" s="11">
        <f>IF($B475="","",IF(UPPER($C475)="C",D475,IF(UPPER($C475)="V",-D475,0)))</f>
        <v/>
      </c>
      <c r="P475" s="10">
        <f>IF($B475="","",IF(UPPER($C475)="C",D475*E475,IF(UPPER($C475)="V",-D475*I475,0)))</f>
        <v/>
      </c>
    </row>
    <row r="476">
      <c r="A476" s="6" t="n"/>
      <c r="B476" s="7" t="n"/>
      <c r="C476" s="7" t="n"/>
      <c r="D476" s="8" t="n"/>
      <c r="E476" s="9" t="n"/>
      <c r="F476" s="10">
        <f>IF(OR($B476="",D476="",E476=""),"",D476*E476)</f>
        <v/>
      </c>
      <c r="G476" s="11">
        <f>IF($B476="","",SUMIFS($O$1:O475,$B$1:B475,$B476))</f>
        <v/>
      </c>
      <c r="H476" s="10">
        <f>IF($B476="","",SUMIFS($P$1:P475,$B$1:B475,$B476))</f>
        <v/>
      </c>
      <c r="I476" s="10">
        <f>IF($B476="","",IF(G476&lt;=0,0,H476/G476))</f>
        <v/>
      </c>
      <c r="J476" s="11">
        <f>IF($B476="","",G476+O476)</f>
        <v/>
      </c>
      <c r="K476" s="10">
        <f>IF($B476="","",IF(J476&lt;=0,0,(H476+P476)/J476))</f>
        <v/>
      </c>
      <c r="L476" s="10">
        <f>IF(OR($B476="",UPPER($C476)&lt;&gt;"V"),"",D476*(E476-I476))</f>
        <v/>
      </c>
      <c r="M476" s="12">
        <f>IF(A476="","",YEAR(A476)*100+MONTH(A476))</f>
        <v/>
      </c>
      <c r="N476" s="12">
        <f>IF($B476="","",IF(AND(UPPER($C476)="V",D476&gt;G476),"Venda maior que a posição",IF(AND(UPPER($C476)&lt;&gt;"C",UPPER($C476)&lt;&gt;"V"),"Use C ou V","")))</f>
        <v/>
      </c>
      <c r="O476" s="11">
        <f>IF($B476="","",IF(UPPER($C476)="C",D476,IF(UPPER($C476)="V",-D476,0)))</f>
        <v/>
      </c>
      <c r="P476" s="10">
        <f>IF($B476="","",IF(UPPER($C476)="C",D476*E476,IF(UPPER($C476)="V",-D476*I476,0)))</f>
        <v/>
      </c>
    </row>
    <row r="477">
      <c r="A477" s="6" t="n"/>
      <c r="B477" s="7" t="n"/>
      <c r="C477" s="7" t="n"/>
      <c r="D477" s="8" t="n"/>
      <c r="E477" s="9" t="n"/>
      <c r="F477" s="10">
        <f>IF(OR($B477="",D477="",E477=""),"",D477*E477)</f>
        <v/>
      </c>
      <c r="G477" s="11">
        <f>IF($B477="","",SUMIFS($O$1:O476,$B$1:B476,$B477))</f>
        <v/>
      </c>
      <c r="H477" s="10">
        <f>IF($B477="","",SUMIFS($P$1:P476,$B$1:B476,$B477))</f>
        <v/>
      </c>
      <c r="I477" s="10">
        <f>IF($B477="","",IF(G477&lt;=0,0,H477/G477))</f>
        <v/>
      </c>
      <c r="J477" s="11">
        <f>IF($B477="","",G477+O477)</f>
        <v/>
      </c>
      <c r="K477" s="10">
        <f>IF($B477="","",IF(J477&lt;=0,0,(H477+P477)/J477))</f>
        <v/>
      </c>
      <c r="L477" s="10">
        <f>IF(OR($B477="",UPPER($C477)&lt;&gt;"V"),"",D477*(E477-I477))</f>
        <v/>
      </c>
      <c r="M477" s="12">
        <f>IF(A477="","",YEAR(A477)*100+MONTH(A477))</f>
        <v/>
      </c>
      <c r="N477" s="12">
        <f>IF($B477="","",IF(AND(UPPER($C477)="V",D477&gt;G477),"Venda maior que a posição",IF(AND(UPPER($C477)&lt;&gt;"C",UPPER($C477)&lt;&gt;"V"),"Use C ou V","")))</f>
        <v/>
      </c>
      <c r="O477" s="11">
        <f>IF($B477="","",IF(UPPER($C477)="C",D477,IF(UPPER($C477)="V",-D477,0)))</f>
        <v/>
      </c>
      <c r="P477" s="10">
        <f>IF($B477="","",IF(UPPER($C477)="C",D477*E477,IF(UPPER($C477)="V",-D477*I477,0)))</f>
        <v/>
      </c>
    </row>
    <row r="478">
      <c r="A478" s="6" t="n"/>
      <c r="B478" s="7" t="n"/>
      <c r="C478" s="7" t="n"/>
      <c r="D478" s="8" t="n"/>
      <c r="E478" s="9" t="n"/>
      <c r="F478" s="10">
        <f>IF(OR($B478="",D478="",E478=""),"",D478*E478)</f>
        <v/>
      </c>
      <c r="G478" s="11">
        <f>IF($B478="","",SUMIFS($O$1:O477,$B$1:B477,$B478))</f>
        <v/>
      </c>
      <c r="H478" s="10">
        <f>IF($B478="","",SUMIFS($P$1:P477,$B$1:B477,$B478))</f>
        <v/>
      </c>
      <c r="I478" s="10">
        <f>IF($B478="","",IF(G478&lt;=0,0,H478/G478))</f>
        <v/>
      </c>
      <c r="J478" s="11">
        <f>IF($B478="","",G478+O478)</f>
        <v/>
      </c>
      <c r="K478" s="10">
        <f>IF($B478="","",IF(J478&lt;=0,0,(H478+P478)/J478))</f>
        <v/>
      </c>
      <c r="L478" s="10">
        <f>IF(OR($B478="",UPPER($C478)&lt;&gt;"V"),"",D478*(E478-I478))</f>
        <v/>
      </c>
      <c r="M478" s="12">
        <f>IF(A478="","",YEAR(A478)*100+MONTH(A478))</f>
        <v/>
      </c>
      <c r="N478" s="12">
        <f>IF($B478="","",IF(AND(UPPER($C478)="V",D478&gt;G478),"Venda maior que a posição",IF(AND(UPPER($C478)&lt;&gt;"C",UPPER($C478)&lt;&gt;"V"),"Use C ou V","")))</f>
        <v/>
      </c>
      <c r="O478" s="11">
        <f>IF($B478="","",IF(UPPER($C478)="C",D478,IF(UPPER($C478)="V",-D478,0)))</f>
        <v/>
      </c>
      <c r="P478" s="10">
        <f>IF($B478="","",IF(UPPER($C478)="C",D478*E478,IF(UPPER($C478)="V",-D478*I478,0)))</f>
        <v/>
      </c>
    </row>
    <row r="479">
      <c r="A479" s="6" t="n"/>
      <c r="B479" s="7" t="n"/>
      <c r="C479" s="7" t="n"/>
      <c r="D479" s="8" t="n"/>
      <c r="E479" s="9" t="n"/>
      <c r="F479" s="10">
        <f>IF(OR($B479="",D479="",E479=""),"",D479*E479)</f>
        <v/>
      </c>
      <c r="G479" s="11">
        <f>IF($B479="","",SUMIFS($O$1:O478,$B$1:B478,$B479))</f>
        <v/>
      </c>
      <c r="H479" s="10">
        <f>IF($B479="","",SUMIFS($P$1:P478,$B$1:B478,$B479))</f>
        <v/>
      </c>
      <c r="I479" s="10">
        <f>IF($B479="","",IF(G479&lt;=0,0,H479/G479))</f>
        <v/>
      </c>
      <c r="J479" s="11">
        <f>IF($B479="","",G479+O479)</f>
        <v/>
      </c>
      <c r="K479" s="10">
        <f>IF($B479="","",IF(J479&lt;=0,0,(H479+P479)/J479))</f>
        <v/>
      </c>
      <c r="L479" s="10">
        <f>IF(OR($B479="",UPPER($C479)&lt;&gt;"V"),"",D479*(E479-I479))</f>
        <v/>
      </c>
      <c r="M479" s="12">
        <f>IF(A479="","",YEAR(A479)*100+MONTH(A479))</f>
        <v/>
      </c>
      <c r="N479" s="12">
        <f>IF($B479="","",IF(AND(UPPER($C479)="V",D479&gt;G479),"Venda maior que a posição",IF(AND(UPPER($C479)&lt;&gt;"C",UPPER($C479)&lt;&gt;"V"),"Use C ou V","")))</f>
        <v/>
      </c>
      <c r="O479" s="11">
        <f>IF($B479="","",IF(UPPER($C479)="C",D479,IF(UPPER($C479)="V",-D479,0)))</f>
        <v/>
      </c>
      <c r="P479" s="10">
        <f>IF($B479="","",IF(UPPER($C479)="C",D479*E479,IF(UPPER($C479)="V",-D479*I479,0)))</f>
        <v/>
      </c>
    </row>
    <row r="480">
      <c r="A480" s="6" t="n"/>
      <c r="B480" s="7" t="n"/>
      <c r="C480" s="7" t="n"/>
      <c r="D480" s="8" t="n"/>
      <c r="E480" s="9" t="n"/>
      <c r="F480" s="10">
        <f>IF(OR($B480="",D480="",E480=""),"",D480*E480)</f>
        <v/>
      </c>
      <c r="G480" s="11">
        <f>IF($B480="","",SUMIFS($O$1:O479,$B$1:B479,$B480))</f>
        <v/>
      </c>
      <c r="H480" s="10">
        <f>IF($B480="","",SUMIFS($P$1:P479,$B$1:B479,$B480))</f>
        <v/>
      </c>
      <c r="I480" s="10">
        <f>IF($B480="","",IF(G480&lt;=0,0,H480/G480))</f>
        <v/>
      </c>
      <c r="J480" s="11">
        <f>IF($B480="","",G480+O480)</f>
        <v/>
      </c>
      <c r="K480" s="10">
        <f>IF($B480="","",IF(J480&lt;=0,0,(H480+P480)/J480))</f>
        <v/>
      </c>
      <c r="L480" s="10">
        <f>IF(OR($B480="",UPPER($C480)&lt;&gt;"V"),"",D480*(E480-I480))</f>
        <v/>
      </c>
      <c r="M480" s="12">
        <f>IF(A480="","",YEAR(A480)*100+MONTH(A480))</f>
        <v/>
      </c>
      <c r="N480" s="12">
        <f>IF($B480="","",IF(AND(UPPER($C480)="V",D480&gt;G480),"Venda maior que a posição",IF(AND(UPPER($C480)&lt;&gt;"C",UPPER($C480)&lt;&gt;"V"),"Use C ou V","")))</f>
        <v/>
      </c>
      <c r="O480" s="11">
        <f>IF($B480="","",IF(UPPER($C480)="C",D480,IF(UPPER($C480)="V",-D480,0)))</f>
        <v/>
      </c>
      <c r="P480" s="10">
        <f>IF($B480="","",IF(UPPER($C480)="C",D480*E480,IF(UPPER($C480)="V",-D480*I480,0)))</f>
        <v/>
      </c>
    </row>
    <row r="481">
      <c r="A481" s="6" t="n"/>
      <c r="B481" s="7" t="n"/>
      <c r="C481" s="7" t="n"/>
      <c r="D481" s="8" t="n"/>
      <c r="E481" s="9" t="n"/>
      <c r="F481" s="10">
        <f>IF(OR($B481="",D481="",E481=""),"",D481*E481)</f>
        <v/>
      </c>
      <c r="G481" s="11">
        <f>IF($B481="","",SUMIFS($O$1:O480,$B$1:B480,$B481))</f>
        <v/>
      </c>
      <c r="H481" s="10">
        <f>IF($B481="","",SUMIFS($P$1:P480,$B$1:B480,$B481))</f>
        <v/>
      </c>
      <c r="I481" s="10">
        <f>IF($B481="","",IF(G481&lt;=0,0,H481/G481))</f>
        <v/>
      </c>
      <c r="J481" s="11">
        <f>IF($B481="","",G481+O481)</f>
        <v/>
      </c>
      <c r="K481" s="10">
        <f>IF($B481="","",IF(J481&lt;=0,0,(H481+P481)/J481))</f>
        <v/>
      </c>
      <c r="L481" s="10">
        <f>IF(OR($B481="",UPPER($C481)&lt;&gt;"V"),"",D481*(E481-I481))</f>
        <v/>
      </c>
      <c r="M481" s="12">
        <f>IF(A481="","",YEAR(A481)*100+MONTH(A481))</f>
        <v/>
      </c>
      <c r="N481" s="12">
        <f>IF($B481="","",IF(AND(UPPER($C481)="V",D481&gt;G481),"Venda maior que a posição",IF(AND(UPPER($C481)&lt;&gt;"C",UPPER($C481)&lt;&gt;"V"),"Use C ou V","")))</f>
        <v/>
      </c>
      <c r="O481" s="11">
        <f>IF($B481="","",IF(UPPER($C481)="C",D481,IF(UPPER($C481)="V",-D481,0)))</f>
        <v/>
      </c>
      <c r="P481" s="10">
        <f>IF($B481="","",IF(UPPER($C481)="C",D481*E481,IF(UPPER($C481)="V",-D481*I481,0)))</f>
        <v/>
      </c>
    </row>
    <row r="482">
      <c r="A482" s="6" t="n"/>
      <c r="B482" s="7" t="n"/>
      <c r="C482" s="7" t="n"/>
      <c r="D482" s="8" t="n"/>
      <c r="E482" s="9" t="n"/>
      <c r="F482" s="10">
        <f>IF(OR($B482="",D482="",E482=""),"",D482*E482)</f>
        <v/>
      </c>
      <c r="G482" s="11">
        <f>IF($B482="","",SUMIFS($O$1:O481,$B$1:B481,$B482))</f>
        <v/>
      </c>
      <c r="H482" s="10">
        <f>IF($B482="","",SUMIFS($P$1:P481,$B$1:B481,$B482))</f>
        <v/>
      </c>
      <c r="I482" s="10">
        <f>IF($B482="","",IF(G482&lt;=0,0,H482/G482))</f>
        <v/>
      </c>
      <c r="J482" s="11">
        <f>IF($B482="","",G482+O482)</f>
        <v/>
      </c>
      <c r="K482" s="10">
        <f>IF($B482="","",IF(J482&lt;=0,0,(H482+P482)/J482))</f>
        <v/>
      </c>
      <c r="L482" s="10">
        <f>IF(OR($B482="",UPPER($C482)&lt;&gt;"V"),"",D482*(E482-I482))</f>
        <v/>
      </c>
      <c r="M482" s="12">
        <f>IF(A482="","",YEAR(A482)*100+MONTH(A482))</f>
        <v/>
      </c>
      <c r="N482" s="12">
        <f>IF($B482="","",IF(AND(UPPER($C482)="V",D482&gt;G482),"Venda maior que a posição",IF(AND(UPPER($C482)&lt;&gt;"C",UPPER($C482)&lt;&gt;"V"),"Use C ou V","")))</f>
        <v/>
      </c>
      <c r="O482" s="11">
        <f>IF($B482="","",IF(UPPER($C482)="C",D482,IF(UPPER($C482)="V",-D482,0)))</f>
        <v/>
      </c>
      <c r="P482" s="10">
        <f>IF($B482="","",IF(UPPER($C482)="C",D482*E482,IF(UPPER($C482)="V",-D482*I482,0)))</f>
        <v/>
      </c>
    </row>
    <row r="483">
      <c r="A483" s="6" t="n"/>
      <c r="B483" s="7" t="n"/>
      <c r="C483" s="7" t="n"/>
      <c r="D483" s="8" t="n"/>
      <c r="E483" s="9" t="n"/>
      <c r="F483" s="10">
        <f>IF(OR($B483="",D483="",E483=""),"",D483*E483)</f>
        <v/>
      </c>
      <c r="G483" s="11">
        <f>IF($B483="","",SUMIFS($O$1:O482,$B$1:B482,$B483))</f>
        <v/>
      </c>
      <c r="H483" s="10">
        <f>IF($B483="","",SUMIFS($P$1:P482,$B$1:B482,$B483))</f>
        <v/>
      </c>
      <c r="I483" s="10">
        <f>IF($B483="","",IF(G483&lt;=0,0,H483/G483))</f>
        <v/>
      </c>
      <c r="J483" s="11">
        <f>IF($B483="","",G483+O483)</f>
        <v/>
      </c>
      <c r="K483" s="10">
        <f>IF($B483="","",IF(J483&lt;=0,0,(H483+P483)/J483))</f>
        <v/>
      </c>
      <c r="L483" s="10">
        <f>IF(OR($B483="",UPPER($C483)&lt;&gt;"V"),"",D483*(E483-I483))</f>
        <v/>
      </c>
      <c r="M483" s="12">
        <f>IF(A483="","",YEAR(A483)*100+MONTH(A483))</f>
        <v/>
      </c>
      <c r="N483" s="12">
        <f>IF($B483="","",IF(AND(UPPER($C483)="V",D483&gt;G483),"Venda maior que a posição",IF(AND(UPPER($C483)&lt;&gt;"C",UPPER($C483)&lt;&gt;"V"),"Use C ou V","")))</f>
        <v/>
      </c>
      <c r="O483" s="11">
        <f>IF($B483="","",IF(UPPER($C483)="C",D483,IF(UPPER($C483)="V",-D483,0)))</f>
        <v/>
      </c>
      <c r="P483" s="10">
        <f>IF($B483="","",IF(UPPER($C483)="C",D483*E483,IF(UPPER($C483)="V",-D483*I483,0)))</f>
        <v/>
      </c>
    </row>
    <row r="484">
      <c r="A484" s="6" t="n"/>
      <c r="B484" s="7" t="n"/>
      <c r="C484" s="7" t="n"/>
      <c r="D484" s="8" t="n"/>
      <c r="E484" s="9" t="n"/>
      <c r="F484" s="10">
        <f>IF(OR($B484="",D484="",E484=""),"",D484*E484)</f>
        <v/>
      </c>
      <c r="G484" s="11">
        <f>IF($B484="","",SUMIFS($O$1:O483,$B$1:B483,$B484))</f>
        <v/>
      </c>
      <c r="H484" s="10">
        <f>IF($B484="","",SUMIFS($P$1:P483,$B$1:B483,$B484))</f>
        <v/>
      </c>
      <c r="I484" s="10">
        <f>IF($B484="","",IF(G484&lt;=0,0,H484/G484))</f>
        <v/>
      </c>
      <c r="J484" s="11">
        <f>IF($B484="","",G484+O484)</f>
        <v/>
      </c>
      <c r="K484" s="10">
        <f>IF($B484="","",IF(J484&lt;=0,0,(H484+P484)/J484))</f>
        <v/>
      </c>
      <c r="L484" s="10">
        <f>IF(OR($B484="",UPPER($C484)&lt;&gt;"V"),"",D484*(E484-I484))</f>
        <v/>
      </c>
      <c r="M484" s="12">
        <f>IF(A484="","",YEAR(A484)*100+MONTH(A484))</f>
        <v/>
      </c>
      <c r="N484" s="12">
        <f>IF($B484="","",IF(AND(UPPER($C484)="V",D484&gt;G484),"Venda maior que a posição",IF(AND(UPPER($C484)&lt;&gt;"C",UPPER($C484)&lt;&gt;"V"),"Use C ou V","")))</f>
        <v/>
      </c>
      <c r="O484" s="11">
        <f>IF($B484="","",IF(UPPER($C484)="C",D484,IF(UPPER($C484)="V",-D484,0)))</f>
        <v/>
      </c>
      <c r="P484" s="10">
        <f>IF($B484="","",IF(UPPER($C484)="C",D484*E484,IF(UPPER($C484)="V",-D484*I484,0)))</f>
        <v/>
      </c>
    </row>
    <row r="485">
      <c r="A485" s="6" t="n"/>
      <c r="B485" s="7" t="n"/>
      <c r="C485" s="7" t="n"/>
      <c r="D485" s="8" t="n"/>
      <c r="E485" s="9" t="n"/>
      <c r="F485" s="10">
        <f>IF(OR($B485="",D485="",E485=""),"",D485*E485)</f>
        <v/>
      </c>
      <c r="G485" s="11">
        <f>IF($B485="","",SUMIFS($O$1:O484,$B$1:B484,$B485))</f>
        <v/>
      </c>
      <c r="H485" s="10">
        <f>IF($B485="","",SUMIFS($P$1:P484,$B$1:B484,$B485))</f>
        <v/>
      </c>
      <c r="I485" s="10">
        <f>IF($B485="","",IF(G485&lt;=0,0,H485/G485))</f>
        <v/>
      </c>
      <c r="J485" s="11">
        <f>IF($B485="","",G485+O485)</f>
        <v/>
      </c>
      <c r="K485" s="10">
        <f>IF($B485="","",IF(J485&lt;=0,0,(H485+P485)/J485))</f>
        <v/>
      </c>
      <c r="L485" s="10">
        <f>IF(OR($B485="",UPPER($C485)&lt;&gt;"V"),"",D485*(E485-I485))</f>
        <v/>
      </c>
      <c r="M485" s="12">
        <f>IF(A485="","",YEAR(A485)*100+MONTH(A485))</f>
        <v/>
      </c>
      <c r="N485" s="12">
        <f>IF($B485="","",IF(AND(UPPER($C485)="V",D485&gt;G485),"Venda maior que a posição",IF(AND(UPPER($C485)&lt;&gt;"C",UPPER($C485)&lt;&gt;"V"),"Use C ou V","")))</f>
        <v/>
      </c>
      <c r="O485" s="11">
        <f>IF($B485="","",IF(UPPER($C485)="C",D485,IF(UPPER($C485)="V",-D485,0)))</f>
        <v/>
      </c>
      <c r="P485" s="10">
        <f>IF($B485="","",IF(UPPER($C485)="C",D485*E485,IF(UPPER($C485)="V",-D485*I485,0)))</f>
        <v/>
      </c>
    </row>
    <row r="486">
      <c r="A486" s="6" t="n"/>
      <c r="B486" s="7" t="n"/>
      <c r="C486" s="7" t="n"/>
      <c r="D486" s="8" t="n"/>
      <c r="E486" s="9" t="n"/>
      <c r="F486" s="10">
        <f>IF(OR($B486="",D486="",E486=""),"",D486*E486)</f>
        <v/>
      </c>
      <c r="G486" s="11">
        <f>IF($B486="","",SUMIFS($O$1:O485,$B$1:B485,$B486))</f>
        <v/>
      </c>
      <c r="H486" s="10">
        <f>IF($B486="","",SUMIFS($P$1:P485,$B$1:B485,$B486))</f>
        <v/>
      </c>
      <c r="I486" s="10">
        <f>IF($B486="","",IF(G486&lt;=0,0,H486/G486))</f>
        <v/>
      </c>
      <c r="J486" s="11">
        <f>IF($B486="","",G486+O486)</f>
        <v/>
      </c>
      <c r="K486" s="10">
        <f>IF($B486="","",IF(J486&lt;=0,0,(H486+P486)/J486))</f>
        <v/>
      </c>
      <c r="L486" s="10">
        <f>IF(OR($B486="",UPPER($C486)&lt;&gt;"V"),"",D486*(E486-I486))</f>
        <v/>
      </c>
      <c r="M486" s="12">
        <f>IF(A486="","",YEAR(A486)*100+MONTH(A486))</f>
        <v/>
      </c>
      <c r="N486" s="12">
        <f>IF($B486="","",IF(AND(UPPER($C486)="V",D486&gt;G486),"Venda maior que a posição",IF(AND(UPPER($C486)&lt;&gt;"C",UPPER($C486)&lt;&gt;"V"),"Use C ou V","")))</f>
        <v/>
      </c>
      <c r="O486" s="11">
        <f>IF($B486="","",IF(UPPER($C486)="C",D486,IF(UPPER($C486)="V",-D486,0)))</f>
        <v/>
      </c>
      <c r="P486" s="10">
        <f>IF($B486="","",IF(UPPER($C486)="C",D486*E486,IF(UPPER($C486)="V",-D486*I486,0)))</f>
        <v/>
      </c>
    </row>
    <row r="487">
      <c r="A487" s="6" t="n"/>
      <c r="B487" s="7" t="n"/>
      <c r="C487" s="7" t="n"/>
      <c r="D487" s="8" t="n"/>
      <c r="E487" s="9" t="n"/>
      <c r="F487" s="10">
        <f>IF(OR($B487="",D487="",E487=""),"",D487*E487)</f>
        <v/>
      </c>
      <c r="G487" s="11">
        <f>IF($B487="","",SUMIFS($O$1:O486,$B$1:B486,$B487))</f>
        <v/>
      </c>
      <c r="H487" s="10">
        <f>IF($B487="","",SUMIFS($P$1:P486,$B$1:B486,$B487))</f>
        <v/>
      </c>
      <c r="I487" s="10">
        <f>IF($B487="","",IF(G487&lt;=0,0,H487/G487))</f>
        <v/>
      </c>
      <c r="J487" s="11">
        <f>IF($B487="","",G487+O487)</f>
        <v/>
      </c>
      <c r="K487" s="10">
        <f>IF($B487="","",IF(J487&lt;=0,0,(H487+P487)/J487))</f>
        <v/>
      </c>
      <c r="L487" s="10">
        <f>IF(OR($B487="",UPPER($C487)&lt;&gt;"V"),"",D487*(E487-I487))</f>
        <v/>
      </c>
      <c r="M487" s="12">
        <f>IF(A487="","",YEAR(A487)*100+MONTH(A487))</f>
        <v/>
      </c>
      <c r="N487" s="12">
        <f>IF($B487="","",IF(AND(UPPER($C487)="V",D487&gt;G487),"Venda maior que a posição",IF(AND(UPPER($C487)&lt;&gt;"C",UPPER($C487)&lt;&gt;"V"),"Use C ou V","")))</f>
        <v/>
      </c>
      <c r="O487" s="11">
        <f>IF($B487="","",IF(UPPER($C487)="C",D487,IF(UPPER($C487)="V",-D487,0)))</f>
        <v/>
      </c>
      <c r="P487" s="10">
        <f>IF($B487="","",IF(UPPER($C487)="C",D487*E487,IF(UPPER($C487)="V",-D487*I487,0)))</f>
        <v/>
      </c>
    </row>
    <row r="488">
      <c r="A488" s="6" t="n"/>
      <c r="B488" s="7" t="n"/>
      <c r="C488" s="7" t="n"/>
      <c r="D488" s="8" t="n"/>
      <c r="E488" s="9" t="n"/>
      <c r="F488" s="10">
        <f>IF(OR($B488="",D488="",E488=""),"",D488*E488)</f>
        <v/>
      </c>
      <c r="G488" s="11">
        <f>IF($B488="","",SUMIFS($O$1:O487,$B$1:B487,$B488))</f>
        <v/>
      </c>
      <c r="H488" s="10">
        <f>IF($B488="","",SUMIFS($P$1:P487,$B$1:B487,$B488))</f>
        <v/>
      </c>
      <c r="I488" s="10">
        <f>IF($B488="","",IF(G488&lt;=0,0,H488/G488))</f>
        <v/>
      </c>
      <c r="J488" s="11">
        <f>IF($B488="","",G488+O488)</f>
        <v/>
      </c>
      <c r="K488" s="10">
        <f>IF($B488="","",IF(J488&lt;=0,0,(H488+P488)/J488))</f>
        <v/>
      </c>
      <c r="L488" s="10">
        <f>IF(OR($B488="",UPPER($C488)&lt;&gt;"V"),"",D488*(E488-I488))</f>
        <v/>
      </c>
      <c r="M488" s="12">
        <f>IF(A488="","",YEAR(A488)*100+MONTH(A488))</f>
        <v/>
      </c>
      <c r="N488" s="12">
        <f>IF($B488="","",IF(AND(UPPER($C488)="V",D488&gt;G488),"Venda maior que a posição",IF(AND(UPPER($C488)&lt;&gt;"C",UPPER($C488)&lt;&gt;"V"),"Use C ou V","")))</f>
        <v/>
      </c>
      <c r="O488" s="11">
        <f>IF($B488="","",IF(UPPER($C488)="C",D488,IF(UPPER($C488)="V",-D488,0)))</f>
        <v/>
      </c>
      <c r="P488" s="10">
        <f>IF($B488="","",IF(UPPER($C488)="C",D488*E488,IF(UPPER($C488)="V",-D488*I488,0)))</f>
        <v/>
      </c>
    </row>
    <row r="489">
      <c r="A489" s="6" t="n"/>
      <c r="B489" s="7" t="n"/>
      <c r="C489" s="7" t="n"/>
      <c r="D489" s="8" t="n"/>
      <c r="E489" s="9" t="n"/>
      <c r="F489" s="10">
        <f>IF(OR($B489="",D489="",E489=""),"",D489*E489)</f>
        <v/>
      </c>
      <c r="G489" s="11">
        <f>IF($B489="","",SUMIFS($O$1:O488,$B$1:B488,$B489))</f>
        <v/>
      </c>
      <c r="H489" s="10">
        <f>IF($B489="","",SUMIFS($P$1:P488,$B$1:B488,$B489))</f>
        <v/>
      </c>
      <c r="I489" s="10">
        <f>IF($B489="","",IF(G489&lt;=0,0,H489/G489))</f>
        <v/>
      </c>
      <c r="J489" s="11">
        <f>IF($B489="","",G489+O489)</f>
        <v/>
      </c>
      <c r="K489" s="10">
        <f>IF($B489="","",IF(J489&lt;=0,0,(H489+P489)/J489))</f>
        <v/>
      </c>
      <c r="L489" s="10">
        <f>IF(OR($B489="",UPPER($C489)&lt;&gt;"V"),"",D489*(E489-I489))</f>
        <v/>
      </c>
      <c r="M489" s="12">
        <f>IF(A489="","",YEAR(A489)*100+MONTH(A489))</f>
        <v/>
      </c>
      <c r="N489" s="12">
        <f>IF($B489="","",IF(AND(UPPER($C489)="V",D489&gt;G489),"Venda maior que a posição",IF(AND(UPPER($C489)&lt;&gt;"C",UPPER($C489)&lt;&gt;"V"),"Use C ou V","")))</f>
        <v/>
      </c>
      <c r="O489" s="11">
        <f>IF($B489="","",IF(UPPER($C489)="C",D489,IF(UPPER($C489)="V",-D489,0)))</f>
        <v/>
      </c>
      <c r="P489" s="10">
        <f>IF($B489="","",IF(UPPER($C489)="C",D489*E489,IF(UPPER($C489)="V",-D489*I489,0)))</f>
        <v/>
      </c>
    </row>
    <row r="490">
      <c r="A490" s="6" t="n"/>
      <c r="B490" s="7" t="n"/>
      <c r="C490" s="7" t="n"/>
      <c r="D490" s="8" t="n"/>
      <c r="E490" s="9" t="n"/>
      <c r="F490" s="10">
        <f>IF(OR($B490="",D490="",E490=""),"",D490*E490)</f>
        <v/>
      </c>
      <c r="G490" s="11">
        <f>IF($B490="","",SUMIFS($O$1:O489,$B$1:B489,$B490))</f>
        <v/>
      </c>
      <c r="H490" s="10">
        <f>IF($B490="","",SUMIFS($P$1:P489,$B$1:B489,$B490))</f>
        <v/>
      </c>
      <c r="I490" s="10">
        <f>IF($B490="","",IF(G490&lt;=0,0,H490/G490))</f>
        <v/>
      </c>
      <c r="J490" s="11">
        <f>IF($B490="","",G490+O490)</f>
        <v/>
      </c>
      <c r="K490" s="10">
        <f>IF($B490="","",IF(J490&lt;=0,0,(H490+P490)/J490))</f>
        <v/>
      </c>
      <c r="L490" s="10">
        <f>IF(OR($B490="",UPPER($C490)&lt;&gt;"V"),"",D490*(E490-I490))</f>
        <v/>
      </c>
      <c r="M490" s="12">
        <f>IF(A490="","",YEAR(A490)*100+MONTH(A490))</f>
        <v/>
      </c>
      <c r="N490" s="12">
        <f>IF($B490="","",IF(AND(UPPER($C490)="V",D490&gt;G490),"Venda maior que a posição",IF(AND(UPPER($C490)&lt;&gt;"C",UPPER($C490)&lt;&gt;"V"),"Use C ou V","")))</f>
        <v/>
      </c>
      <c r="O490" s="11">
        <f>IF($B490="","",IF(UPPER($C490)="C",D490,IF(UPPER($C490)="V",-D490,0)))</f>
        <v/>
      </c>
      <c r="P490" s="10">
        <f>IF($B490="","",IF(UPPER($C490)="C",D490*E490,IF(UPPER($C490)="V",-D490*I490,0)))</f>
        <v/>
      </c>
    </row>
    <row r="491">
      <c r="A491" s="6" t="n"/>
      <c r="B491" s="7" t="n"/>
      <c r="C491" s="7" t="n"/>
      <c r="D491" s="8" t="n"/>
      <c r="E491" s="9" t="n"/>
      <c r="F491" s="10">
        <f>IF(OR($B491="",D491="",E491=""),"",D491*E491)</f>
        <v/>
      </c>
      <c r="G491" s="11">
        <f>IF($B491="","",SUMIFS($O$1:O490,$B$1:B490,$B491))</f>
        <v/>
      </c>
      <c r="H491" s="10">
        <f>IF($B491="","",SUMIFS($P$1:P490,$B$1:B490,$B491))</f>
        <v/>
      </c>
      <c r="I491" s="10">
        <f>IF($B491="","",IF(G491&lt;=0,0,H491/G491))</f>
        <v/>
      </c>
      <c r="J491" s="11">
        <f>IF($B491="","",G491+O491)</f>
        <v/>
      </c>
      <c r="K491" s="10">
        <f>IF($B491="","",IF(J491&lt;=0,0,(H491+P491)/J491))</f>
        <v/>
      </c>
      <c r="L491" s="10">
        <f>IF(OR($B491="",UPPER($C491)&lt;&gt;"V"),"",D491*(E491-I491))</f>
        <v/>
      </c>
      <c r="M491" s="12">
        <f>IF(A491="","",YEAR(A491)*100+MONTH(A491))</f>
        <v/>
      </c>
      <c r="N491" s="12">
        <f>IF($B491="","",IF(AND(UPPER($C491)="V",D491&gt;G491),"Venda maior que a posição",IF(AND(UPPER($C491)&lt;&gt;"C",UPPER($C491)&lt;&gt;"V"),"Use C ou V","")))</f>
        <v/>
      </c>
      <c r="O491" s="11">
        <f>IF($B491="","",IF(UPPER($C491)="C",D491,IF(UPPER($C491)="V",-D491,0)))</f>
        <v/>
      </c>
      <c r="P491" s="10">
        <f>IF($B491="","",IF(UPPER($C491)="C",D491*E491,IF(UPPER($C491)="V",-D491*I491,0)))</f>
        <v/>
      </c>
    </row>
    <row r="492">
      <c r="A492" s="6" t="n"/>
      <c r="B492" s="7" t="n"/>
      <c r="C492" s="7" t="n"/>
      <c r="D492" s="8" t="n"/>
      <c r="E492" s="9" t="n"/>
      <c r="F492" s="10">
        <f>IF(OR($B492="",D492="",E492=""),"",D492*E492)</f>
        <v/>
      </c>
      <c r="G492" s="11">
        <f>IF($B492="","",SUMIFS($O$1:O491,$B$1:B491,$B492))</f>
        <v/>
      </c>
      <c r="H492" s="10">
        <f>IF($B492="","",SUMIFS($P$1:P491,$B$1:B491,$B492))</f>
        <v/>
      </c>
      <c r="I492" s="10">
        <f>IF($B492="","",IF(G492&lt;=0,0,H492/G492))</f>
        <v/>
      </c>
      <c r="J492" s="11">
        <f>IF($B492="","",G492+O492)</f>
        <v/>
      </c>
      <c r="K492" s="10">
        <f>IF($B492="","",IF(J492&lt;=0,0,(H492+P492)/J492))</f>
        <v/>
      </c>
      <c r="L492" s="10">
        <f>IF(OR($B492="",UPPER($C492)&lt;&gt;"V"),"",D492*(E492-I492))</f>
        <v/>
      </c>
      <c r="M492" s="12">
        <f>IF(A492="","",YEAR(A492)*100+MONTH(A492))</f>
        <v/>
      </c>
      <c r="N492" s="12">
        <f>IF($B492="","",IF(AND(UPPER($C492)="V",D492&gt;G492),"Venda maior que a posição",IF(AND(UPPER($C492)&lt;&gt;"C",UPPER($C492)&lt;&gt;"V"),"Use C ou V","")))</f>
        <v/>
      </c>
      <c r="O492" s="11">
        <f>IF($B492="","",IF(UPPER($C492)="C",D492,IF(UPPER($C492)="V",-D492,0)))</f>
        <v/>
      </c>
      <c r="P492" s="10">
        <f>IF($B492="","",IF(UPPER($C492)="C",D492*E492,IF(UPPER($C492)="V",-D492*I492,0)))</f>
        <v/>
      </c>
    </row>
    <row r="493">
      <c r="A493" s="6" t="n"/>
      <c r="B493" s="7" t="n"/>
      <c r="C493" s="7" t="n"/>
      <c r="D493" s="8" t="n"/>
      <c r="E493" s="9" t="n"/>
      <c r="F493" s="10">
        <f>IF(OR($B493="",D493="",E493=""),"",D493*E493)</f>
        <v/>
      </c>
      <c r="G493" s="11">
        <f>IF($B493="","",SUMIFS($O$1:O492,$B$1:B492,$B493))</f>
        <v/>
      </c>
      <c r="H493" s="10">
        <f>IF($B493="","",SUMIFS($P$1:P492,$B$1:B492,$B493))</f>
        <v/>
      </c>
      <c r="I493" s="10">
        <f>IF($B493="","",IF(G493&lt;=0,0,H493/G493))</f>
        <v/>
      </c>
      <c r="J493" s="11">
        <f>IF($B493="","",G493+O493)</f>
        <v/>
      </c>
      <c r="K493" s="10">
        <f>IF($B493="","",IF(J493&lt;=0,0,(H493+P493)/J493))</f>
        <v/>
      </c>
      <c r="L493" s="10">
        <f>IF(OR($B493="",UPPER($C493)&lt;&gt;"V"),"",D493*(E493-I493))</f>
        <v/>
      </c>
      <c r="M493" s="12">
        <f>IF(A493="","",YEAR(A493)*100+MONTH(A493))</f>
        <v/>
      </c>
      <c r="N493" s="12">
        <f>IF($B493="","",IF(AND(UPPER($C493)="V",D493&gt;G493),"Venda maior que a posição",IF(AND(UPPER($C493)&lt;&gt;"C",UPPER($C493)&lt;&gt;"V"),"Use C ou V","")))</f>
        <v/>
      </c>
      <c r="O493" s="11">
        <f>IF($B493="","",IF(UPPER($C493)="C",D493,IF(UPPER($C493)="V",-D493,0)))</f>
        <v/>
      </c>
      <c r="P493" s="10">
        <f>IF($B493="","",IF(UPPER($C493)="C",D493*E493,IF(UPPER($C493)="V",-D493*I493,0)))</f>
        <v/>
      </c>
    </row>
    <row r="494">
      <c r="A494" s="6" t="n"/>
      <c r="B494" s="7" t="n"/>
      <c r="C494" s="7" t="n"/>
      <c r="D494" s="8" t="n"/>
      <c r="E494" s="9" t="n"/>
      <c r="F494" s="10">
        <f>IF(OR($B494="",D494="",E494=""),"",D494*E494)</f>
        <v/>
      </c>
      <c r="G494" s="11">
        <f>IF($B494="","",SUMIFS($O$1:O493,$B$1:B493,$B494))</f>
        <v/>
      </c>
      <c r="H494" s="10">
        <f>IF($B494="","",SUMIFS($P$1:P493,$B$1:B493,$B494))</f>
        <v/>
      </c>
      <c r="I494" s="10">
        <f>IF($B494="","",IF(G494&lt;=0,0,H494/G494))</f>
        <v/>
      </c>
      <c r="J494" s="11">
        <f>IF($B494="","",G494+O494)</f>
        <v/>
      </c>
      <c r="K494" s="10">
        <f>IF($B494="","",IF(J494&lt;=0,0,(H494+P494)/J494))</f>
        <v/>
      </c>
      <c r="L494" s="10">
        <f>IF(OR($B494="",UPPER($C494)&lt;&gt;"V"),"",D494*(E494-I494))</f>
        <v/>
      </c>
      <c r="M494" s="12">
        <f>IF(A494="","",YEAR(A494)*100+MONTH(A494))</f>
        <v/>
      </c>
      <c r="N494" s="12">
        <f>IF($B494="","",IF(AND(UPPER($C494)="V",D494&gt;G494),"Venda maior que a posição",IF(AND(UPPER($C494)&lt;&gt;"C",UPPER($C494)&lt;&gt;"V"),"Use C ou V","")))</f>
        <v/>
      </c>
      <c r="O494" s="11">
        <f>IF($B494="","",IF(UPPER($C494)="C",D494,IF(UPPER($C494)="V",-D494,0)))</f>
        <v/>
      </c>
      <c r="P494" s="10">
        <f>IF($B494="","",IF(UPPER($C494)="C",D494*E494,IF(UPPER($C494)="V",-D494*I494,0)))</f>
        <v/>
      </c>
    </row>
    <row r="495">
      <c r="A495" s="6" t="n"/>
      <c r="B495" s="7" t="n"/>
      <c r="C495" s="7" t="n"/>
      <c r="D495" s="8" t="n"/>
      <c r="E495" s="9" t="n"/>
      <c r="F495" s="10">
        <f>IF(OR($B495="",D495="",E495=""),"",D495*E495)</f>
        <v/>
      </c>
      <c r="G495" s="11">
        <f>IF($B495="","",SUMIFS($O$1:O494,$B$1:B494,$B495))</f>
        <v/>
      </c>
      <c r="H495" s="10">
        <f>IF($B495="","",SUMIFS($P$1:P494,$B$1:B494,$B495))</f>
        <v/>
      </c>
      <c r="I495" s="10">
        <f>IF($B495="","",IF(G495&lt;=0,0,H495/G495))</f>
        <v/>
      </c>
      <c r="J495" s="11">
        <f>IF($B495="","",G495+O495)</f>
        <v/>
      </c>
      <c r="K495" s="10">
        <f>IF($B495="","",IF(J495&lt;=0,0,(H495+P495)/J495))</f>
        <v/>
      </c>
      <c r="L495" s="10">
        <f>IF(OR($B495="",UPPER($C495)&lt;&gt;"V"),"",D495*(E495-I495))</f>
        <v/>
      </c>
      <c r="M495" s="12">
        <f>IF(A495="","",YEAR(A495)*100+MONTH(A495))</f>
        <v/>
      </c>
      <c r="N495" s="12">
        <f>IF($B495="","",IF(AND(UPPER($C495)="V",D495&gt;G495),"Venda maior que a posição",IF(AND(UPPER($C495)&lt;&gt;"C",UPPER($C495)&lt;&gt;"V"),"Use C ou V","")))</f>
        <v/>
      </c>
      <c r="O495" s="11">
        <f>IF($B495="","",IF(UPPER($C495)="C",D495,IF(UPPER($C495)="V",-D495,0)))</f>
        <v/>
      </c>
      <c r="P495" s="10">
        <f>IF($B495="","",IF(UPPER($C495)="C",D495*E495,IF(UPPER($C495)="V",-D495*I495,0)))</f>
        <v/>
      </c>
    </row>
    <row r="496">
      <c r="A496" s="6" t="n"/>
      <c r="B496" s="7" t="n"/>
      <c r="C496" s="7" t="n"/>
      <c r="D496" s="8" t="n"/>
      <c r="E496" s="9" t="n"/>
      <c r="F496" s="10">
        <f>IF(OR($B496="",D496="",E496=""),"",D496*E496)</f>
        <v/>
      </c>
      <c r="G496" s="11">
        <f>IF($B496="","",SUMIFS($O$1:O495,$B$1:B495,$B496))</f>
        <v/>
      </c>
      <c r="H496" s="10">
        <f>IF($B496="","",SUMIFS($P$1:P495,$B$1:B495,$B496))</f>
        <v/>
      </c>
      <c r="I496" s="10">
        <f>IF($B496="","",IF(G496&lt;=0,0,H496/G496))</f>
        <v/>
      </c>
      <c r="J496" s="11">
        <f>IF($B496="","",G496+O496)</f>
        <v/>
      </c>
      <c r="K496" s="10">
        <f>IF($B496="","",IF(J496&lt;=0,0,(H496+P496)/J496))</f>
        <v/>
      </c>
      <c r="L496" s="10">
        <f>IF(OR($B496="",UPPER($C496)&lt;&gt;"V"),"",D496*(E496-I496))</f>
        <v/>
      </c>
      <c r="M496" s="12">
        <f>IF(A496="","",YEAR(A496)*100+MONTH(A496))</f>
        <v/>
      </c>
      <c r="N496" s="12">
        <f>IF($B496="","",IF(AND(UPPER($C496)="V",D496&gt;G496),"Venda maior que a posição",IF(AND(UPPER($C496)&lt;&gt;"C",UPPER($C496)&lt;&gt;"V"),"Use C ou V","")))</f>
        <v/>
      </c>
      <c r="O496" s="11">
        <f>IF($B496="","",IF(UPPER($C496)="C",D496,IF(UPPER($C496)="V",-D496,0)))</f>
        <v/>
      </c>
      <c r="P496" s="10">
        <f>IF($B496="","",IF(UPPER($C496)="C",D496*E496,IF(UPPER($C496)="V",-D496*I496,0)))</f>
        <v/>
      </c>
    </row>
    <row r="497">
      <c r="A497" s="6" t="n"/>
      <c r="B497" s="7" t="n"/>
      <c r="C497" s="7" t="n"/>
      <c r="D497" s="8" t="n"/>
      <c r="E497" s="9" t="n"/>
      <c r="F497" s="10">
        <f>IF(OR($B497="",D497="",E497=""),"",D497*E497)</f>
        <v/>
      </c>
      <c r="G497" s="11">
        <f>IF($B497="","",SUMIFS($O$1:O496,$B$1:B496,$B497))</f>
        <v/>
      </c>
      <c r="H497" s="10">
        <f>IF($B497="","",SUMIFS($P$1:P496,$B$1:B496,$B497))</f>
        <v/>
      </c>
      <c r="I497" s="10">
        <f>IF($B497="","",IF(G497&lt;=0,0,H497/G497))</f>
        <v/>
      </c>
      <c r="J497" s="11">
        <f>IF($B497="","",G497+O497)</f>
        <v/>
      </c>
      <c r="K497" s="10">
        <f>IF($B497="","",IF(J497&lt;=0,0,(H497+P497)/J497))</f>
        <v/>
      </c>
      <c r="L497" s="10">
        <f>IF(OR($B497="",UPPER($C497)&lt;&gt;"V"),"",D497*(E497-I497))</f>
        <v/>
      </c>
      <c r="M497" s="12">
        <f>IF(A497="","",YEAR(A497)*100+MONTH(A497))</f>
        <v/>
      </c>
      <c r="N497" s="12">
        <f>IF($B497="","",IF(AND(UPPER($C497)="V",D497&gt;G497),"Venda maior que a posição",IF(AND(UPPER($C497)&lt;&gt;"C",UPPER($C497)&lt;&gt;"V"),"Use C ou V","")))</f>
        <v/>
      </c>
      <c r="O497" s="11">
        <f>IF($B497="","",IF(UPPER($C497)="C",D497,IF(UPPER($C497)="V",-D497,0)))</f>
        <v/>
      </c>
      <c r="P497" s="10">
        <f>IF($B497="","",IF(UPPER($C497)="C",D497*E497,IF(UPPER($C497)="V",-D497*I497,0)))</f>
        <v/>
      </c>
    </row>
    <row r="498">
      <c r="A498" s="6" t="n"/>
      <c r="B498" s="7" t="n"/>
      <c r="C498" s="7" t="n"/>
      <c r="D498" s="8" t="n"/>
      <c r="E498" s="9" t="n"/>
      <c r="F498" s="10">
        <f>IF(OR($B498="",D498="",E498=""),"",D498*E498)</f>
        <v/>
      </c>
      <c r="G498" s="11">
        <f>IF($B498="","",SUMIFS($O$1:O497,$B$1:B497,$B498))</f>
        <v/>
      </c>
      <c r="H498" s="10">
        <f>IF($B498="","",SUMIFS($P$1:P497,$B$1:B497,$B498))</f>
        <v/>
      </c>
      <c r="I498" s="10">
        <f>IF($B498="","",IF(G498&lt;=0,0,H498/G498))</f>
        <v/>
      </c>
      <c r="J498" s="11">
        <f>IF($B498="","",G498+O498)</f>
        <v/>
      </c>
      <c r="K498" s="10">
        <f>IF($B498="","",IF(J498&lt;=0,0,(H498+P498)/J498))</f>
        <v/>
      </c>
      <c r="L498" s="10">
        <f>IF(OR($B498="",UPPER($C498)&lt;&gt;"V"),"",D498*(E498-I498))</f>
        <v/>
      </c>
      <c r="M498" s="12">
        <f>IF(A498="","",YEAR(A498)*100+MONTH(A498))</f>
        <v/>
      </c>
      <c r="N498" s="12">
        <f>IF($B498="","",IF(AND(UPPER($C498)="V",D498&gt;G498),"Venda maior que a posição",IF(AND(UPPER($C498)&lt;&gt;"C",UPPER($C498)&lt;&gt;"V"),"Use C ou V","")))</f>
        <v/>
      </c>
      <c r="O498" s="11">
        <f>IF($B498="","",IF(UPPER($C498)="C",D498,IF(UPPER($C498)="V",-D498,0)))</f>
        <v/>
      </c>
      <c r="P498" s="10">
        <f>IF($B498="","",IF(UPPER($C498)="C",D498*E498,IF(UPPER($C498)="V",-D498*I498,0)))</f>
        <v/>
      </c>
    </row>
    <row r="499">
      <c r="A499" s="6" t="n"/>
      <c r="B499" s="7" t="n"/>
      <c r="C499" s="7" t="n"/>
      <c r="D499" s="8" t="n"/>
      <c r="E499" s="9" t="n"/>
      <c r="F499" s="10">
        <f>IF(OR($B499="",D499="",E499=""),"",D499*E499)</f>
        <v/>
      </c>
      <c r="G499" s="11">
        <f>IF($B499="","",SUMIFS($O$1:O498,$B$1:B498,$B499))</f>
        <v/>
      </c>
      <c r="H499" s="10">
        <f>IF($B499="","",SUMIFS($P$1:P498,$B$1:B498,$B499))</f>
        <v/>
      </c>
      <c r="I499" s="10">
        <f>IF($B499="","",IF(G499&lt;=0,0,H499/G499))</f>
        <v/>
      </c>
      <c r="J499" s="11">
        <f>IF($B499="","",G499+O499)</f>
        <v/>
      </c>
      <c r="K499" s="10">
        <f>IF($B499="","",IF(J499&lt;=0,0,(H499+P499)/J499))</f>
        <v/>
      </c>
      <c r="L499" s="10">
        <f>IF(OR($B499="",UPPER($C499)&lt;&gt;"V"),"",D499*(E499-I499))</f>
        <v/>
      </c>
      <c r="M499" s="12">
        <f>IF(A499="","",YEAR(A499)*100+MONTH(A499))</f>
        <v/>
      </c>
      <c r="N499" s="12">
        <f>IF($B499="","",IF(AND(UPPER($C499)="V",D499&gt;G499),"Venda maior que a posição",IF(AND(UPPER($C499)&lt;&gt;"C",UPPER($C499)&lt;&gt;"V"),"Use C ou V","")))</f>
        <v/>
      </c>
      <c r="O499" s="11">
        <f>IF($B499="","",IF(UPPER($C499)="C",D499,IF(UPPER($C499)="V",-D499,0)))</f>
        <v/>
      </c>
      <c r="P499" s="10">
        <f>IF($B499="","",IF(UPPER($C499)="C",D499*E499,IF(UPPER($C499)="V",-D499*I499,0)))</f>
        <v/>
      </c>
    </row>
    <row r="500">
      <c r="A500" s="6" t="n"/>
      <c r="B500" s="7" t="n"/>
      <c r="C500" s="7" t="n"/>
      <c r="D500" s="8" t="n"/>
      <c r="E500" s="9" t="n"/>
      <c r="F500" s="10">
        <f>IF(OR($B500="",D500="",E500=""),"",D500*E500)</f>
        <v/>
      </c>
      <c r="G500" s="11">
        <f>IF($B500="","",SUMIFS($O$1:O499,$B$1:B499,$B500))</f>
        <v/>
      </c>
      <c r="H500" s="10">
        <f>IF($B500="","",SUMIFS($P$1:P499,$B$1:B499,$B500))</f>
        <v/>
      </c>
      <c r="I500" s="10">
        <f>IF($B500="","",IF(G500&lt;=0,0,H500/G500))</f>
        <v/>
      </c>
      <c r="J500" s="11">
        <f>IF($B500="","",G500+O500)</f>
        <v/>
      </c>
      <c r="K500" s="10">
        <f>IF($B500="","",IF(J500&lt;=0,0,(H500+P500)/J500))</f>
        <v/>
      </c>
      <c r="L500" s="10">
        <f>IF(OR($B500="",UPPER($C500)&lt;&gt;"V"),"",D500*(E500-I500))</f>
        <v/>
      </c>
      <c r="M500" s="12">
        <f>IF(A500="","",YEAR(A500)*100+MONTH(A500))</f>
        <v/>
      </c>
      <c r="N500" s="12">
        <f>IF($B500="","",IF(AND(UPPER($C500)="V",D500&gt;G500),"Venda maior que a posição",IF(AND(UPPER($C500)&lt;&gt;"C",UPPER($C500)&lt;&gt;"V"),"Use C ou V","")))</f>
        <v/>
      </c>
      <c r="O500" s="11">
        <f>IF($B500="","",IF(UPPER($C500)="C",D500,IF(UPPER($C500)="V",-D500,0)))</f>
        <v/>
      </c>
      <c r="P500" s="10">
        <f>IF($B500="","",IF(UPPER($C500)="C",D500*E500,IF(UPPER($C500)="V",-D500*I500,0)))</f>
        <v/>
      </c>
    </row>
    <row r="501">
      <c r="A501" s="6" t="n"/>
      <c r="B501" s="7" t="n"/>
      <c r="C501" s="7" t="n"/>
      <c r="D501" s="8" t="n"/>
      <c r="E501" s="9" t="n"/>
      <c r="F501" s="10">
        <f>IF(OR($B501="",D501="",E501=""),"",D501*E501)</f>
        <v/>
      </c>
      <c r="G501" s="11">
        <f>IF($B501="","",SUMIFS($O$1:O500,$B$1:B500,$B501))</f>
        <v/>
      </c>
      <c r="H501" s="10">
        <f>IF($B501="","",SUMIFS($P$1:P500,$B$1:B500,$B501))</f>
        <v/>
      </c>
      <c r="I501" s="10">
        <f>IF($B501="","",IF(G501&lt;=0,0,H501/G501))</f>
        <v/>
      </c>
      <c r="J501" s="11">
        <f>IF($B501="","",G501+O501)</f>
        <v/>
      </c>
      <c r="K501" s="10">
        <f>IF($B501="","",IF(J501&lt;=0,0,(H501+P501)/J501))</f>
        <v/>
      </c>
      <c r="L501" s="10">
        <f>IF(OR($B501="",UPPER($C501)&lt;&gt;"V"),"",D501*(E501-I501))</f>
        <v/>
      </c>
      <c r="M501" s="12">
        <f>IF(A501="","",YEAR(A501)*100+MONTH(A501))</f>
        <v/>
      </c>
      <c r="N501" s="12">
        <f>IF($B501="","",IF(AND(UPPER($C501)="V",D501&gt;G501),"Venda maior que a posição",IF(AND(UPPER($C501)&lt;&gt;"C",UPPER($C501)&lt;&gt;"V"),"Use C ou V","")))</f>
        <v/>
      </c>
      <c r="O501" s="11">
        <f>IF($B501="","",IF(UPPER($C501)="C",D501,IF(UPPER($C501)="V",-D501,0)))</f>
        <v/>
      </c>
      <c r="P501" s="10">
        <f>IF($B501="","",IF(UPPER($C501)="C",D501*E501,IF(UPPER($C501)="V",-D501*I501,0)))</f>
        <v/>
      </c>
    </row>
    <row r="502">
      <c r="A502" s="6" t="n"/>
      <c r="B502" s="7" t="n"/>
      <c r="C502" s="7" t="n"/>
      <c r="D502" s="8" t="n"/>
      <c r="E502" s="9" t="n"/>
      <c r="F502" s="10">
        <f>IF(OR($B502="",D502="",E502=""),"",D502*E502)</f>
        <v/>
      </c>
      <c r="G502" s="11">
        <f>IF($B502="","",SUMIFS($O$1:O501,$B$1:B501,$B502))</f>
        <v/>
      </c>
      <c r="H502" s="10">
        <f>IF($B502="","",SUMIFS($P$1:P501,$B$1:B501,$B502))</f>
        <v/>
      </c>
      <c r="I502" s="10">
        <f>IF($B502="","",IF(G502&lt;=0,0,H502/G502))</f>
        <v/>
      </c>
      <c r="J502" s="11">
        <f>IF($B502="","",G502+O502)</f>
        <v/>
      </c>
      <c r="K502" s="10">
        <f>IF($B502="","",IF(J502&lt;=0,0,(H502+P502)/J502))</f>
        <v/>
      </c>
      <c r="L502" s="10">
        <f>IF(OR($B502="",UPPER($C502)&lt;&gt;"V"),"",D502*(E502-I502))</f>
        <v/>
      </c>
      <c r="M502" s="12">
        <f>IF(A502="","",YEAR(A502)*100+MONTH(A502))</f>
        <v/>
      </c>
      <c r="N502" s="12">
        <f>IF($B502="","",IF(AND(UPPER($C502)="V",D502&gt;G502),"Venda maior que a posição",IF(AND(UPPER($C502)&lt;&gt;"C",UPPER($C502)&lt;&gt;"V"),"Use C ou V","")))</f>
        <v/>
      </c>
      <c r="O502" s="11">
        <f>IF($B502="","",IF(UPPER($C502)="C",D502,IF(UPPER($C502)="V",-D502,0)))</f>
        <v/>
      </c>
      <c r="P502" s="10">
        <f>IF($B502="","",IF(UPPER($C502)="C",D502*E502,IF(UPPER($C502)="V",-D502*I502,0)))</f>
        <v/>
      </c>
    </row>
    <row r="503">
      <c r="A503" s="6" t="n"/>
      <c r="B503" s="7" t="n"/>
      <c r="C503" s="7" t="n"/>
      <c r="D503" s="8" t="n"/>
      <c r="E503" s="9" t="n"/>
      <c r="F503" s="10">
        <f>IF(OR($B503="",D503="",E503=""),"",D503*E503)</f>
        <v/>
      </c>
      <c r="G503" s="11">
        <f>IF($B503="","",SUMIFS($O$1:O502,$B$1:B502,$B503))</f>
        <v/>
      </c>
      <c r="H503" s="10">
        <f>IF($B503="","",SUMIFS($P$1:P502,$B$1:B502,$B503))</f>
        <v/>
      </c>
      <c r="I503" s="10">
        <f>IF($B503="","",IF(G503&lt;=0,0,H503/G503))</f>
        <v/>
      </c>
      <c r="J503" s="11">
        <f>IF($B503="","",G503+O503)</f>
        <v/>
      </c>
      <c r="K503" s="10">
        <f>IF($B503="","",IF(J503&lt;=0,0,(H503+P503)/J503))</f>
        <v/>
      </c>
      <c r="L503" s="10">
        <f>IF(OR($B503="",UPPER($C503)&lt;&gt;"V"),"",D503*(E503-I503))</f>
        <v/>
      </c>
      <c r="M503" s="12">
        <f>IF(A503="","",YEAR(A503)*100+MONTH(A503))</f>
        <v/>
      </c>
      <c r="N503" s="12">
        <f>IF($B503="","",IF(AND(UPPER($C503)="V",D503&gt;G503),"Venda maior que a posição",IF(AND(UPPER($C503)&lt;&gt;"C",UPPER($C503)&lt;&gt;"V"),"Use C ou V","")))</f>
        <v/>
      </c>
      <c r="O503" s="11">
        <f>IF($B503="","",IF(UPPER($C503)="C",D503,IF(UPPER($C503)="V",-D503,0)))</f>
        <v/>
      </c>
      <c r="P503" s="10">
        <f>IF($B503="","",IF(UPPER($C503)="C",D503*E503,IF(UPPER($C503)="V",-D503*I503,0)))</f>
        <v/>
      </c>
    </row>
    <row r="504">
      <c r="A504" s="6" t="n"/>
      <c r="B504" s="7" t="n"/>
      <c r="C504" s="7" t="n"/>
      <c r="D504" s="8" t="n"/>
      <c r="E504" s="9" t="n"/>
      <c r="F504" s="10">
        <f>IF(OR($B504="",D504="",E504=""),"",D504*E504)</f>
        <v/>
      </c>
      <c r="G504" s="11">
        <f>IF($B504="","",SUMIFS($O$1:O503,$B$1:B503,$B504))</f>
        <v/>
      </c>
      <c r="H504" s="10">
        <f>IF($B504="","",SUMIFS($P$1:P503,$B$1:B503,$B504))</f>
        <v/>
      </c>
      <c r="I504" s="10">
        <f>IF($B504="","",IF(G504&lt;=0,0,H504/G504))</f>
        <v/>
      </c>
      <c r="J504" s="11">
        <f>IF($B504="","",G504+O504)</f>
        <v/>
      </c>
      <c r="K504" s="10">
        <f>IF($B504="","",IF(J504&lt;=0,0,(H504+P504)/J504))</f>
        <v/>
      </c>
      <c r="L504" s="10">
        <f>IF(OR($B504="",UPPER($C504)&lt;&gt;"V"),"",D504*(E504-I504))</f>
        <v/>
      </c>
      <c r="M504" s="12">
        <f>IF(A504="","",YEAR(A504)*100+MONTH(A504))</f>
        <v/>
      </c>
      <c r="N504" s="12">
        <f>IF($B504="","",IF(AND(UPPER($C504)="V",D504&gt;G504),"Venda maior que a posição",IF(AND(UPPER($C504)&lt;&gt;"C",UPPER($C504)&lt;&gt;"V"),"Use C ou V","")))</f>
        <v/>
      </c>
      <c r="O504" s="11">
        <f>IF($B504="","",IF(UPPER($C504)="C",D504,IF(UPPER($C504)="V",-D504,0)))</f>
        <v/>
      </c>
      <c r="P504" s="10">
        <f>IF($B504="","",IF(UPPER($C504)="C",D504*E504,IF(UPPER($C504)="V",-D504*I504,0)))</f>
        <v/>
      </c>
    </row>
    <row r="505">
      <c r="A505" s="6" t="n"/>
      <c r="B505" s="7" t="n"/>
      <c r="C505" s="7" t="n"/>
      <c r="D505" s="8" t="n"/>
      <c r="E505" s="9" t="n"/>
      <c r="F505" s="10">
        <f>IF(OR($B505="",D505="",E505=""),"",D505*E505)</f>
        <v/>
      </c>
      <c r="G505" s="11">
        <f>IF($B505="","",SUMIFS($O$1:O504,$B$1:B504,$B505))</f>
        <v/>
      </c>
      <c r="H505" s="10">
        <f>IF($B505="","",SUMIFS($P$1:P504,$B$1:B504,$B505))</f>
        <v/>
      </c>
      <c r="I505" s="10">
        <f>IF($B505="","",IF(G505&lt;=0,0,H505/G505))</f>
        <v/>
      </c>
      <c r="J505" s="11">
        <f>IF($B505="","",G505+O505)</f>
        <v/>
      </c>
      <c r="K505" s="10">
        <f>IF($B505="","",IF(J505&lt;=0,0,(H505+P505)/J505))</f>
        <v/>
      </c>
      <c r="L505" s="10">
        <f>IF(OR($B505="",UPPER($C505)&lt;&gt;"V"),"",D505*(E505-I505))</f>
        <v/>
      </c>
      <c r="M505" s="12">
        <f>IF(A505="","",YEAR(A505)*100+MONTH(A505))</f>
        <v/>
      </c>
      <c r="N505" s="12">
        <f>IF($B505="","",IF(AND(UPPER($C505)="V",D505&gt;G505),"Venda maior que a posição",IF(AND(UPPER($C505)&lt;&gt;"C",UPPER($C505)&lt;&gt;"V"),"Use C ou V","")))</f>
        <v/>
      </c>
      <c r="O505" s="11">
        <f>IF($B505="","",IF(UPPER($C505)="C",D505,IF(UPPER($C505)="V",-D505,0)))</f>
        <v/>
      </c>
      <c r="P505" s="10">
        <f>IF($B505="","",IF(UPPER($C505)="C",D505*E505,IF(UPPER($C505)="V",-D505*I505,0)))</f>
        <v/>
      </c>
    </row>
    <row r="506">
      <c r="A506" s="6" t="n"/>
      <c r="B506" s="7" t="n"/>
      <c r="C506" s="7" t="n"/>
      <c r="D506" s="8" t="n"/>
      <c r="E506" s="9" t="n"/>
      <c r="F506" s="10">
        <f>IF(OR($B506="",D506="",E506=""),"",D506*E506)</f>
        <v/>
      </c>
      <c r="G506" s="11">
        <f>IF($B506="","",SUMIFS($O$1:O505,$B$1:B505,$B506))</f>
        <v/>
      </c>
      <c r="H506" s="10">
        <f>IF($B506="","",SUMIFS($P$1:P505,$B$1:B505,$B506))</f>
        <v/>
      </c>
      <c r="I506" s="10">
        <f>IF($B506="","",IF(G506&lt;=0,0,H506/G506))</f>
        <v/>
      </c>
      <c r="J506" s="11">
        <f>IF($B506="","",G506+O506)</f>
        <v/>
      </c>
      <c r="K506" s="10">
        <f>IF($B506="","",IF(J506&lt;=0,0,(H506+P506)/J506))</f>
        <v/>
      </c>
      <c r="L506" s="10">
        <f>IF(OR($B506="",UPPER($C506)&lt;&gt;"V"),"",D506*(E506-I506))</f>
        <v/>
      </c>
      <c r="M506" s="12">
        <f>IF(A506="","",YEAR(A506)*100+MONTH(A506))</f>
        <v/>
      </c>
      <c r="N506" s="12">
        <f>IF($B506="","",IF(AND(UPPER($C506)="V",D506&gt;G506),"Venda maior que a posição",IF(AND(UPPER($C506)&lt;&gt;"C",UPPER($C506)&lt;&gt;"V"),"Use C ou V","")))</f>
        <v/>
      </c>
      <c r="O506" s="11">
        <f>IF($B506="","",IF(UPPER($C506)="C",D506,IF(UPPER($C506)="V",-D506,0)))</f>
        <v/>
      </c>
      <c r="P506" s="10">
        <f>IF($B506="","",IF(UPPER($C506)="C",D506*E506,IF(UPPER($C506)="V",-D506*I506,0)))</f>
        <v/>
      </c>
    </row>
    <row r="507">
      <c r="A507" s="6" t="n"/>
      <c r="B507" s="7" t="n"/>
      <c r="C507" s="7" t="n"/>
      <c r="D507" s="8" t="n"/>
      <c r="E507" s="9" t="n"/>
      <c r="F507" s="10">
        <f>IF(OR($B507="",D507="",E507=""),"",D507*E507)</f>
        <v/>
      </c>
      <c r="G507" s="11">
        <f>IF($B507="","",SUMIFS($O$1:O506,$B$1:B506,$B507))</f>
        <v/>
      </c>
      <c r="H507" s="10">
        <f>IF($B507="","",SUMIFS($P$1:P506,$B$1:B506,$B507))</f>
        <v/>
      </c>
      <c r="I507" s="10">
        <f>IF($B507="","",IF(G507&lt;=0,0,H507/G507))</f>
        <v/>
      </c>
      <c r="J507" s="11">
        <f>IF($B507="","",G507+O507)</f>
        <v/>
      </c>
      <c r="K507" s="10">
        <f>IF($B507="","",IF(J507&lt;=0,0,(H507+P507)/J507))</f>
        <v/>
      </c>
      <c r="L507" s="10">
        <f>IF(OR($B507="",UPPER($C507)&lt;&gt;"V"),"",D507*(E507-I507))</f>
        <v/>
      </c>
      <c r="M507" s="12">
        <f>IF(A507="","",YEAR(A507)*100+MONTH(A507))</f>
        <v/>
      </c>
      <c r="N507" s="12">
        <f>IF($B507="","",IF(AND(UPPER($C507)="V",D507&gt;G507),"Venda maior que a posição",IF(AND(UPPER($C507)&lt;&gt;"C",UPPER($C507)&lt;&gt;"V"),"Use C ou V","")))</f>
        <v/>
      </c>
      <c r="O507" s="11">
        <f>IF($B507="","",IF(UPPER($C507)="C",D507,IF(UPPER($C507)="V",-D507,0)))</f>
        <v/>
      </c>
      <c r="P507" s="10">
        <f>IF($B507="","",IF(UPPER($C507)="C",D507*E507,IF(UPPER($C507)="V",-D507*I507,0)))</f>
        <v/>
      </c>
    </row>
    <row r="508">
      <c r="A508" s="6" t="n"/>
      <c r="B508" s="7" t="n"/>
      <c r="C508" s="7" t="n"/>
      <c r="D508" s="8" t="n"/>
      <c r="E508" s="9" t="n"/>
      <c r="F508" s="10">
        <f>IF(OR($B508="",D508="",E508=""),"",D508*E508)</f>
        <v/>
      </c>
      <c r="G508" s="11">
        <f>IF($B508="","",SUMIFS($O$1:O507,$B$1:B507,$B508))</f>
        <v/>
      </c>
      <c r="H508" s="10">
        <f>IF($B508="","",SUMIFS($P$1:P507,$B$1:B507,$B508))</f>
        <v/>
      </c>
      <c r="I508" s="10">
        <f>IF($B508="","",IF(G508&lt;=0,0,H508/G508))</f>
        <v/>
      </c>
      <c r="J508" s="11">
        <f>IF($B508="","",G508+O508)</f>
        <v/>
      </c>
      <c r="K508" s="10">
        <f>IF($B508="","",IF(J508&lt;=0,0,(H508+P508)/J508))</f>
        <v/>
      </c>
      <c r="L508" s="10">
        <f>IF(OR($B508="",UPPER($C508)&lt;&gt;"V"),"",D508*(E508-I508))</f>
        <v/>
      </c>
      <c r="M508" s="12">
        <f>IF(A508="","",YEAR(A508)*100+MONTH(A508))</f>
        <v/>
      </c>
      <c r="N508" s="12">
        <f>IF($B508="","",IF(AND(UPPER($C508)="V",D508&gt;G508),"Venda maior que a posição",IF(AND(UPPER($C508)&lt;&gt;"C",UPPER($C508)&lt;&gt;"V"),"Use C ou V","")))</f>
        <v/>
      </c>
      <c r="O508" s="11">
        <f>IF($B508="","",IF(UPPER($C508)="C",D508,IF(UPPER($C508)="V",-D508,0)))</f>
        <v/>
      </c>
      <c r="P508" s="10">
        <f>IF($B508="","",IF(UPPER($C508)="C",D508*E508,IF(UPPER($C508)="V",-D508*I508,0)))</f>
        <v/>
      </c>
    </row>
    <row r="509">
      <c r="A509" s="6" t="n"/>
      <c r="B509" s="7" t="n"/>
      <c r="C509" s="7" t="n"/>
      <c r="D509" s="8" t="n"/>
      <c r="E509" s="9" t="n"/>
      <c r="F509" s="10">
        <f>IF(OR($B509="",D509="",E509=""),"",D509*E509)</f>
        <v/>
      </c>
      <c r="G509" s="11">
        <f>IF($B509="","",SUMIFS($O$1:O508,$B$1:B508,$B509))</f>
        <v/>
      </c>
      <c r="H509" s="10">
        <f>IF($B509="","",SUMIFS($P$1:P508,$B$1:B508,$B509))</f>
        <v/>
      </c>
      <c r="I509" s="10">
        <f>IF($B509="","",IF(G509&lt;=0,0,H509/G509))</f>
        <v/>
      </c>
      <c r="J509" s="11">
        <f>IF($B509="","",G509+O509)</f>
        <v/>
      </c>
      <c r="K509" s="10">
        <f>IF($B509="","",IF(J509&lt;=0,0,(H509+P509)/J509))</f>
        <v/>
      </c>
      <c r="L509" s="10">
        <f>IF(OR($B509="",UPPER($C509)&lt;&gt;"V"),"",D509*(E509-I509))</f>
        <v/>
      </c>
      <c r="M509" s="12">
        <f>IF(A509="","",YEAR(A509)*100+MONTH(A509))</f>
        <v/>
      </c>
      <c r="N509" s="12">
        <f>IF($B509="","",IF(AND(UPPER($C509)="V",D509&gt;G509),"Venda maior que a posição",IF(AND(UPPER($C509)&lt;&gt;"C",UPPER($C509)&lt;&gt;"V"),"Use C ou V","")))</f>
        <v/>
      </c>
      <c r="O509" s="11">
        <f>IF($B509="","",IF(UPPER($C509)="C",D509,IF(UPPER($C509)="V",-D509,0)))</f>
        <v/>
      </c>
      <c r="P509" s="10">
        <f>IF($B509="","",IF(UPPER($C509)="C",D509*E509,IF(UPPER($C509)="V",-D509*I509,0)))</f>
        <v/>
      </c>
    </row>
    <row r="510">
      <c r="A510" s="6" t="n"/>
      <c r="B510" s="7" t="n"/>
      <c r="C510" s="7" t="n"/>
      <c r="D510" s="8" t="n"/>
      <c r="E510" s="9" t="n"/>
      <c r="F510" s="10">
        <f>IF(OR($B510="",D510="",E510=""),"",D510*E510)</f>
        <v/>
      </c>
      <c r="G510" s="11">
        <f>IF($B510="","",SUMIFS($O$1:O509,$B$1:B509,$B510))</f>
        <v/>
      </c>
      <c r="H510" s="10">
        <f>IF($B510="","",SUMIFS($P$1:P509,$B$1:B509,$B510))</f>
        <v/>
      </c>
      <c r="I510" s="10">
        <f>IF($B510="","",IF(G510&lt;=0,0,H510/G510))</f>
        <v/>
      </c>
      <c r="J510" s="11">
        <f>IF($B510="","",G510+O510)</f>
        <v/>
      </c>
      <c r="K510" s="10">
        <f>IF($B510="","",IF(J510&lt;=0,0,(H510+P510)/J510))</f>
        <v/>
      </c>
      <c r="L510" s="10">
        <f>IF(OR($B510="",UPPER($C510)&lt;&gt;"V"),"",D510*(E510-I510))</f>
        <v/>
      </c>
      <c r="M510" s="12">
        <f>IF(A510="","",YEAR(A510)*100+MONTH(A510))</f>
        <v/>
      </c>
      <c r="N510" s="12">
        <f>IF($B510="","",IF(AND(UPPER($C510)="V",D510&gt;G510),"Venda maior que a posição",IF(AND(UPPER($C510)&lt;&gt;"C",UPPER($C510)&lt;&gt;"V"),"Use C ou V","")))</f>
        <v/>
      </c>
      <c r="O510" s="11">
        <f>IF($B510="","",IF(UPPER($C510)="C",D510,IF(UPPER($C510)="V",-D510,0)))</f>
        <v/>
      </c>
      <c r="P510" s="10">
        <f>IF($B510="","",IF(UPPER($C510)="C",D510*E510,IF(UPPER($C510)="V",-D510*I510,0)))</f>
        <v/>
      </c>
    </row>
    <row r="511">
      <c r="A511" s="6" t="n"/>
      <c r="B511" s="7" t="n"/>
      <c r="C511" s="7" t="n"/>
      <c r="D511" s="8" t="n"/>
      <c r="E511" s="9" t="n"/>
      <c r="F511" s="10">
        <f>IF(OR($B511="",D511="",E511=""),"",D511*E511)</f>
        <v/>
      </c>
      <c r="G511" s="11">
        <f>IF($B511="","",SUMIFS($O$1:O510,$B$1:B510,$B511))</f>
        <v/>
      </c>
      <c r="H511" s="10">
        <f>IF($B511="","",SUMIFS($P$1:P510,$B$1:B510,$B511))</f>
        <v/>
      </c>
      <c r="I511" s="10">
        <f>IF($B511="","",IF(G511&lt;=0,0,H511/G511))</f>
        <v/>
      </c>
      <c r="J511" s="11">
        <f>IF($B511="","",G511+O511)</f>
        <v/>
      </c>
      <c r="K511" s="10">
        <f>IF($B511="","",IF(J511&lt;=0,0,(H511+P511)/J511))</f>
        <v/>
      </c>
      <c r="L511" s="10">
        <f>IF(OR($B511="",UPPER($C511)&lt;&gt;"V"),"",D511*(E511-I511))</f>
        <v/>
      </c>
      <c r="M511" s="12">
        <f>IF(A511="","",YEAR(A511)*100+MONTH(A511))</f>
        <v/>
      </c>
      <c r="N511" s="12">
        <f>IF($B511="","",IF(AND(UPPER($C511)="V",D511&gt;G511),"Venda maior que a posição",IF(AND(UPPER($C511)&lt;&gt;"C",UPPER($C511)&lt;&gt;"V"),"Use C ou V","")))</f>
        <v/>
      </c>
      <c r="O511" s="11">
        <f>IF($B511="","",IF(UPPER($C511)="C",D511,IF(UPPER($C511)="V",-D511,0)))</f>
        <v/>
      </c>
      <c r="P511" s="10">
        <f>IF($B511="","",IF(UPPER($C511)="C",D511*E511,IF(UPPER($C511)="V",-D511*I511,0)))</f>
        <v/>
      </c>
    </row>
    <row r="512">
      <c r="A512" s="6" t="n"/>
      <c r="B512" s="7" t="n"/>
      <c r="C512" s="7" t="n"/>
      <c r="D512" s="8" t="n"/>
      <c r="E512" s="9" t="n"/>
      <c r="F512" s="10">
        <f>IF(OR($B512="",D512="",E512=""),"",D512*E512)</f>
        <v/>
      </c>
      <c r="G512" s="11">
        <f>IF($B512="","",SUMIFS($O$1:O511,$B$1:B511,$B512))</f>
        <v/>
      </c>
      <c r="H512" s="10">
        <f>IF($B512="","",SUMIFS($P$1:P511,$B$1:B511,$B512))</f>
        <v/>
      </c>
      <c r="I512" s="10">
        <f>IF($B512="","",IF(G512&lt;=0,0,H512/G512))</f>
        <v/>
      </c>
      <c r="J512" s="11">
        <f>IF($B512="","",G512+O512)</f>
        <v/>
      </c>
      <c r="K512" s="10">
        <f>IF($B512="","",IF(J512&lt;=0,0,(H512+P512)/J512))</f>
        <v/>
      </c>
      <c r="L512" s="10">
        <f>IF(OR($B512="",UPPER($C512)&lt;&gt;"V"),"",D512*(E512-I512))</f>
        <v/>
      </c>
      <c r="M512" s="12">
        <f>IF(A512="","",YEAR(A512)*100+MONTH(A512))</f>
        <v/>
      </c>
      <c r="N512" s="12">
        <f>IF($B512="","",IF(AND(UPPER($C512)="V",D512&gt;G512),"Venda maior que a posição",IF(AND(UPPER($C512)&lt;&gt;"C",UPPER($C512)&lt;&gt;"V"),"Use C ou V","")))</f>
        <v/>
      </c>
      <c r="O512" s="11">
        <f>IF($B512="","",IF(UPPER($C512)="C",D512,IF(UPPER($C512)="V",-D512,0)))</f>
        <v/>
      </c>
      <c r="P512" s="10">
        <f>IF($B512="","",IF(UPPER($C512)="C",D512*E512,IF(UPPER($C512)="V",-D512*I512,0)))</f>
        <v/>
      </c>
    </row>
    <row r="513">
      <c r="A513" s="6" t="n"/>
      <c r="B513" s="7" t="n"/>
      <c r="C513" s="7" t="n"/>
      <c r="D513" s="8" t="n"/>
      <c r="E513" s="9" t="n"/>
      <c r="F513" s="10">
        <f>IF(OR($B513="",D513="",E513=""),"",D513*E513)</f>
        <v/>
      </c>
      <c r="G513" s="11">
        <f>IF($B513="","",SUMIFS($O$1:O512,$B$1:B512,$B513))</f>
        <v/>
      </c>
      <c r="H513" s="10">
        <f>IF($B513="","",SUMIFS($P$1:P512,$B$1:B512,$B513))</f>
        <v/>
      </c>
      <c r="I513" s="10">
        <f>IF($B513="","",IF(G513&lt;=0,0,H513/G513))</f>
        <v/>
      </c>
      <c r="J513" s="11">
        <f>IF($B513="","",G513+O513)</f>
        <v/>
      </c>
      <c r="K513" s="10">
        <f>IF($B513="","",IF(J513&lt;=0,0,(H513+P513)/J513))</f>
        <v/>
      </c>
      <c r="L513" s="10">
        <f>IF(OR($B513="",UPPER($C513)&lt;&gt;"V"),"",D513*(E513-I513))</f>
        <v/>
      </c>
      <c r="M513" s="12">
        <f>IF(A513="","",YEAR(A513)*100+MONTH(A513))</f>
        <v/>
      </c>
      <c r="N513" s="12">
        <f>IF($B513="","",IF(AND(UPPER($C513)="V",D513&gt;G513),"Venda maior que a posição",IF(AND(UPPER($C513)&lt;&gt;"C",UPPER($C513)&lt;&gt;"V"),"Use C ou V","")))</f>
        <v/>
      </c>
      <c r="O513" s="11">
        <f>IF($B513="","",IF(UPPER($C513)="C",D513,IF(UPPER($C513)="V",-D513,0)))</f>
        <v/>
      </c>
      <c r="P513" s="10">
        <f>IF($B513="","",IF(UPPER($C513)="C",D513*E513,IF(UPPER($C513)="V",-D513*I513,0)))</f>
        <v/>
      </c>
    </row>
    <row r="514">
      <c r="A514" s="6" t="n"/>
      <c r="B514" s="7" t="n"/>
      <c r="C514" s="7" t="n"/>
      <c r="D514" s="8" t="n"/>
      <c r="E514" s="9" t="n"/>
      <c r="F514" s="10">
        <f>IF(OR($B514="",D514="",E514=""),"",D514*E514)</f>
        <v/>
      </c>
      <c r="G514" s="11">
        <f>IF($B514="","",SUMIFS($O$1:O513,$B$1:B513,$B514))</f>
        <v/>
      </c>
      <c r="H514" s="10">
        <f>IF($B514="","",SUMIFS($P$1:P513,$B$1:B513,$B514))</f>
        <v/>
      </c>
      <c r="I514" s="10">
        <f>IF($B514="","",IF(G514&lt;=0,0,H514/G514))</f>
        <v/>
      </c>
      <c r="J514" s="11">
        <f>IF($B514="","",G514+O514)</f>
        <v/>
      </c>
      <c r="K514" s="10">
        <f>IF($B514="","",IF(J514&lt;=0,0,(H514+P514)/J514))</f>
        <v/>
      </c>
      <c r="L514" s="10">
        <f>IF(OR($B514="",UPPER($C514)&lt;&gt;"V"),"",D514*(E514-I514))</f>
        <v/>
      </c>
      <c r="M514" s="12">
        <f>IF(A514="","",YEAR(A514)*100+MONTH(A514))</f>
        <v/>
      </c>
      <c r="N514" s="12">
        <f>IF($B514="","",IF(AND(UPPER($C514)="V",D514&gt;G514),"Venda maior que a posição",IF(AND(UPPER($C514)&lt;&gt;"C",UPPER($C514)&lt;&gt;"V"),"Use C ou V","")))</f>
        <v/>
      </c>
      <c r="O514" s="11">
        <f>IF($B514="","",IF(UPPER($C514)="C",D514,IF(UPPER($C514)="V",-D514,0)))</f>
        <v/>
      </c>
      <c r="P514" s="10">
        <f>IF($B514="","",IF(UPPER($C514)="C",D514*E514,IF(UPPER($C514)="V",-D514*I514,0)))</f>
        <v/>
      </c>
    </row>
    <row r="515">
      <c r="A515" s="6" t="n"/>
      <c r="B515" s="7" t="n"/>
      <c r="C515" s="7" t="n"/>
      <c r="D515" s="8" t="n"/>
      <c r="E515" s="9" t="n"/>
      <c r="F515" s="10">
        <f>IF(OR($B515="",D515="",E515=""),"",D515*E515)</f>
        <v/>
      </c>
      <c r="G515" s="11">
        <f>IF($B515="","",SUMIFS($O$1:O514,$B$1:B514,$B515))</f>
        <v/>
      </c>
      <c r="H515" s="10">
        <f>IF($B515="","",SUMIFS($P$1:P514,$B$1:B514,$B515))</f>
        <v/>
      </c>
      <c r="I515" s="10">
        <f>IF($B515="","",IF(G515&lt;=0,0,H515/G515))</f>
        <v/>
      </c>
      <c r="J515" s="11">
        <f>IF($B515="","",G515+O515)</f>
        <v/>
      </c>
      <c r="K515" s="10">
        <f>IF($B515="","",IF(J515&lt;=0,0,(H515+P515)/J515))</f>
        <v/>
      </c>
      <c r="L515" s="10">
        <f>IF(OR($B515="",UPPER($C515)&lt;&gt;"V"),"",D515*(E515-I515))</f>
        <v/>
      </c>
      <c r="M515" s="12">
        <f>IF(A515="","",YEAR(A515)*100+MONTH(A515))</f>
        <v/>
      </c>
      <c r="N515" s="12">
        <f>IF($B515="","",IF(AND(UPPER($C515)="V",D515&gt;G515),"Venda maior que a posição",IF(AND(UPPER($C515)&lt;&gt;"C",UPPER($C515)&lt;&gt;"V"),"Use C ou V","")))</f>
        <v/>
      </c>
      <c r="O515" s="11">
        <f>IF($B515="","",IF(UPPER($C515)="C",D515,IF(UPPER($C515)="V",-D515,0)))</f>
        <v/>
      </c>
      <c r="P515" s="10">
        <f>IF($B515="","",IF(UPPER($C515)="C",D515*E515,IF(UPPER($C515)="V",-D515*I515,0)))</f>
        <v/>
      </c>
    </row>
    <row r="516">
      <c r="A516" s="6" t="n"/>
      <c r="B516" s="7" t="n"/>
      <c r="C516" s="7" t="n"/>
      <c r="D516" s="8" t="n"/>
      <c r="E516" s="9" t="n"/>
      <c r="F516" s="10">
        <f>IF(OR($B516="",D516="",E516=""),"",D516*E516)</f>
        <v/>
      </c>
      <c r="G516" s="11">
        <f>IF($B516="","",SUMIFS($O$1:O515,$B$1:B515,$B516))</f>
        <v/>
      </c>
      <c r="H516" s="10">
        <f>IF($B516="","",SUMIFS($P$1:P515,$B$1:B515,$B516))</f>
        <v/>
      </c>
      <c r="I516" s="10">
        <f>IF($B516="","",IF(G516&lt;=0,0,H516/G516))</f>
        <v/>
      </c>
      <c r="J516" s="11">
        <f>IF($B516="","",G516+O516)</f>
        <v/>
      </c>
      <c r="K516" s="10">
        <f>IF($B516="","",IF(J516&lt;=0,0,(H516+P516)/J516))</f>
        <v/>
      </c>
      <c r="L516" s="10">
        <f>IF(OR($B516="",UPPER($C516)&lt;&gt;"V"),"",D516*(E516-I516))</f>
        <v/>
      </c>
      <c r="M516" s="12">
        <f>IF(A516="","",YEAR(A516)*100+MONTH(A516))</f>
        <v/>
      </c>
      <c r="N516" s="12">
        <f>IF($B516="","",IF(AND(UPPER($C516)="V",D516&gt;G516),"Venda maior que a posição",IF(AND(UPPER($C516)&lt;&gt;"C",UPPER($C516)&lt;&gt;"V"),"Use C ou V","")))</f>
        <v/>
      </c>
      <c r="O516" s="11">
        <f>IF($B516="","",IF(UPPER($C516)="C",D516,IF(UPPER($C516)="V",-D516,0)))</f>
        <v/>
      </c>
      <c r="P516" s="10">
        <f>IF($B516="","",IF(UPPER($C516)="C",D516*E516,IF(UPPER($C516)="V",-D516*I516,0)))</f>
        <v/>
      </c>
    </row>
    <row r="517">
      <c r="A517" s="6" t="n"/>
      <c r="B517" s="7" t="n"/>
      <c r="C517" s="7" t="n"/>
      <c r="D517" s="8" t="n"/>
      <c r="E517" s="9" t="n"/>
      <c r="F517" s="10">
        <f>IF(OR($B517="",D517="",E517=""),"",D517*E517)</f>
        <v/>
      </c>
      <c r="G517" s="11">
        <f>IF($B517="","",SUMIFS($O$1:O516,$B$1:B516,$B517))</f>
        <v/>
      </c>
      <c r="H517" s="10">
        <f>IF($B517="","",SUMIFS($P$1:P516,$B$1:B516,$B517))</f>
        <v/>
      </c>
      <c r="I517" s="10">
        <f>IF($B517="","",IF(G517&lt;=0,0,H517/G517))</f>
        <v/>
      </c>
      <c r="J517" s="11">
        <f>IF($B517="","",G517+O517)</f>
        <v/>
      </c>
      <c r="K517" s="10">
        <f>IF($B517="","",IF(J517&lt;=0,0,(H517+P517)/J517))</f>
        <v/>
      </c>
      <c r="L517" s="10">
        <f>IF(OR($B517="",UPPER($C517)&lt;&gt;"V"),"",D517*(E517-I517))</f>
        <v/>
      </c>
      <c r="M517" s="12">
        <f>IF(A517="","",YEAR(A517)*100+MONTH(A517))</f>
        <v/>
      </c>
      <c r="N517" s="12">
        <f>IF($B517="","",IF(AND(UPPER($C517)="V",D517&gt;G517),"Venda maior que a posição",IF(AND(UPPER($C517)&lt;&gt;"C",UPPER($C517)&lt;&gt;"V"),"Use C ou V","")))</f>
        <v/>
      </c>
      <c r="O517" s="11">
        <f>IF($B517="","",IF(UPPER($C517)="C",D517,IF(UPPER($C517)="V",-D517,0)))</f>
        <v/>
      </c>
      <c r="P517" s="10">
        <f>IF($B517="","",IF(UPPER($C517)="C",D517*E517,IF(UPPER($C517)="V",-D517*I517,0)))</f>
        <v/>
      </c>
    </row>
    <row r="518">
      <c r="A518" s="6" t="n"/>
      <c r="B518" s="7" t="n"/>
      <c r="C518" s="7" t="n"/>
      <c r="D518" s="8" t="n"/>
      <c r="E518" s="9" t="n"/>
      <c r="F518" s="10">
        <f>IF(OR($B518="",D518="",E518=""),"",D518*E518)</f>
        <v/>
      </c>
      <c r="G518" s="11">
        <f>IF($B518="","",SUMIFS($O$1:O517,$B$1:B517,$B518))</f>
        <v/>
      </c>
      <c r="H518" s="10">
        <f>IF($B518="","",SUMIFS($P$1:P517,$B$1:B517,$B518))</f>
        <v/>
      </c>
      <c r="I518" s="10">
        <f>IF($B518="","",IF(G518&lt;=0,0,H518/G518))</f>
        <v/>
      </c>
      <c r="J518" s="11">
        <f>IF($B518="","",G518+O518)</f>
        <v/>
      </c>
      <c r="K518" s="10">
        <f>IF($B518="","",IF(J518&lt;=0,0,(H518+P518)/J518))</f>
        <v/>
      </c>
      <c r="L518" s="10">
        <f>IF(OR($B518="",UPPER($C518)&lt;&gt;"V"),"",D518*(E518-I518))</f>
        <v/>
      </c>
      <c r="M518" s="12">
        <f>IF(A518="","",YEAR(A518)*100+MONTH(A518))</f>
        <v/>
      </c>
      <c r="N518" s="12">
        <f>IF($B518="","",IF(AND(UPPER($C518)="V",D518&gt;G518),"Venda maior que a posição",IF(AND(UPPER($C518)&lt;&gt;"C",UPPER($C518)&lt;&gt;"V"),"Use C ou V","")))</f>
        <v/>
      </c>
      <c r="O518" s="11">
        <f>IF($B518="","",IF(UPPER($C518)="C",D518,IF(UPPER($C518)="V",-D518,0)))</f>
        <v/>
      </c>
      <c r="P518" s="10">
        <f>IF($B518="","",IF(UPPER($C518)="C",D518*E518,IF(UPPER($C518)="V",-D518*I518,0)))</f>
        <v/>
      </c>
    </row>
    <row r="519">
      <c r="A519" s="6" t="n"/>
      <c r="B519" s="7" t="n"/>
      <c r="C519" s="7" t="n"/>
      <c r="D519" s="8" t="n"/>
      <c r="E519" s="9" t="n"/>
      <c r="F519" s="10">
        <f>IF(OR($B519="",D519="",E519=""),"",D519*E519)</f>
        <v/>
      </c>
      <c r="G519" s="11">
        <f>IF($B519="","",SUMIFS($O$1:O518,$B$1:B518,$B519))</f>
        <v/>
      </c>
      <c r="H519" s="10">
        <f>IF($B519="","",SUMIFS($P$1:P518,$B$1:B518,$B519))</f>
        <v/>
      </c>
      <c r="I519" s="10">
        <f>IF($B519="","",IF(G519&lt;=0,0,H519/G519))</f>
        <v/>
      </c>
      <c r="J519" s="11">
        <f>IF($B519="","",G519+O519)</f>
        <v/>
      </c>
      <c r="K519" s="10">
        <f>IF($B519="","",IF(J519&lt;=0,0,(H519+P519)/J519))</f>
        <v/>
      </c>
      <c r="L519" s="10">
        <f>IF(OR($B519="",UPPER($C519)&lt;&gt;"V"),"",D519*(E519-I519))</f>
        <v/>
      </c>
      <c r="M519" s="12">
        <f>IF(A519="","",YEAR(A519)*100+MONTH(A519))</f>
        <v/>
      </c>
      <c r="N519" s="12">
        <f>IF($B519="","",IF(AND(UPPER($C519)="V",D519&gt;G519),"Venda maior que a posição",IF(AND(UPPER($C519)&lt;&gt;"C",UPPER($C519)&lt;&gt;"V"),"Use C ou V","")))</f>
        <v/>
      </c>
      <c r="O519" s="11">
        <f>IF($B519="","",IF(UPPER($C519)="C",D519,IF(UPPER($C519)="V",-D519,0)))</f>
        <v/>
      </c>
      <c r="P519" s="10">
        <f>IF($B519="","",IF(UPPER($C519)="C",D519*E519,IF(UPPER($C519)="V",-D519*I519,0)))</f>
        <v/>
      </c>
    </row>
    <row r="520">
      <c r="A520" s="6" t="n"/>
      <c r="B520" s="7" t="n"/>
      <c r="C520" s="7" t="n"/>
      <c r="D520" s="8" t="n"/>
      <c r="E520" s="9" t="n"/>
      <c r="F520" s="10">
        <f>IF(OR($B520="",D520="",E520=""),"",D520*E520)</f>
        <v/>
      </c>
      <c r="G520" s="11">
        <f>IF($B520="","",SUMIFS($O$1:O519,$B$1:B519,$B520))</f>
        <v/>
      </c>
      <c r="H520" s="10">
        <f>IF($B520="","",SUMIFS($P$1:P519,$B$1:B519,$B520))</f>
        <v/>
      </c>
      <c r="I520" s="10">
        <f>IF($B520="","",IF(G520&lt;=0,0,H520/G520))</f>
        <v/>
      </c>
      <c r="J520" s="11">
        <f>IF($B520="","",G520+O520)</f>
        <v/>
      </c>
      <c r="K520" s="10">
        <f>IF($B520="","",IF(J520&lt;=0,0,(H520+P520)/J520))</f>
        <v/>
      </c>
      <c r="L520" s="10">
        <f>IF(OR($B520="",UPPER($C520)&lt;&gt;"V"),"",D520*(E520-I520))</f>
        <v/>
      </c>
      <c r="M520" s="12">
        <f>IF(A520="","",YEAR(A520)*100+MONTH(A520))</f>
        <v/>
      </c>
      <c r="N520" s="12">
        <f>IF($B520="","",IF(AND(UPPER($C520)="V",D520&gt;G520),"Venda maior que a posição",IF(AND(UPPER($C520)&lt;&gt;"C",UPPER($C520)&lt;&gt;"V"),"Use C ou V","")))</f>
        <v/>
      </c>
      <c r="O520" s="11">
        <f>IF($B520="","",IF(UPPER($C520)="C",D520,IF(UPPER($C520)="V",-D520,0)))</f>
        <v/>
      </c>
      <c r="P520" s="10">
        <f>IF($B520="","",IF(UPPER($C520)="C",D520*E520,IF(UPPER($C520)="V",-D520*I520,0)))</f>
        <v/>
      </c>
    </row>
    <row r="521">
      <c r="A521" s="6" t="n"/>
      <c r="B521" s="7" t="n"/>
      <c r="C521" s="7" t="n"/>
      <c r="D521" s="8" t="n"/>
      <c r="E521" s="9" t="n"/>
      <c r="F521" s="10">
        <f>IF(OR($B521="",D521="",E521=""),"",D521*E521)</f>
        <v/>
      </c>
      <c r="G521" s="11">
        <f>IF($B521="","",SUMIFS($O$1:O520,$B$1:B520,$B521))</f>
        <v/>
      </c>
      <c r="H521" s="10">
        <f>IF($B521="","",SUMIFS($P$1:P520,$B$1:B520,$B521))</f>
        <v/>
      </c>
      <c r="I521" s="10">
        <f>IF($B521="","",IF(G521&lt;=0,0,H521/G521))</f>
        <v/>
      </c>
      <c r="J521" s="11">
        <f>IF($B521="","",G521+O521)</f>
        <v/>
      </c>
      <c r="K521" s="10">
        <f>IF($B521="","",IF(J521&lt;=0,0,(H521+P521)/J521))</f>
        <v/>
      </c>
      <c r="L521" s="10">
        <f>IF(OR($B521="",UPPER($C521)&lt;&gt;"V"),"",D521*(E521-I521))</f>
        <v/>
      </c>
      <c r="M521" s="12">
        <f>IF(A521="","",YEAR(A521)*100+MONTH(A521))</f>
        <v/>
      </c>
      <c r="N521" s="12">
        <f>IF($B521="","",IF(AND(UPPER($C521)="V",D521&gt;G521),"Venda maior que a posição",IF(AND(UPPER($C521)&lt;&gt;"C",UPPER($C521)&lt;&gt;"V"),"Use C ou V","")))</f>
        <v/>
      </c>
      <c r="O521" s="11">
        <f>IF($B521="","",IF(UPPER($C521)="C",D521,IF(UPPER($C521)="V",-D521,0)))</f>
        <v/>
      </c>
      <c r="P521" s="10">
        <f>IF($B521="","",IF(UPPER($C521)="C",D521*E521,IF(UPPER($C521)="V",-D521*I521,0)))</f>
        <v/>
      </c>
    </row>
    <row r="522">
      <c r="A522" s="6" t="n"/>
      <c r="B522" s="7" t="n"/>
      <c r="C522" s="7" t="n"/>
      <c r="D522" s="8" t="n"/>
      <c r="E522" s="9" t="n"/>
      <c r="F522" s="10">
        <f>IF(OR($B522="",D522="",E522=""),"",D522*E522)</f>
        <v/>
      </c>
      <c r="G522" s="11">
        <f>IF($B522="","",SUMIFS($O$1:O521,$B$1:B521,$B522))</f>
        <v/>
      </c>
      <c r="H522" s="10">
        <f>IF($B522="","",SUMIFS($P$1:P521,$B$1:B521,$B522))</f>
        <v/>
      </c>
      <c r="I522" s="10">
        <f>IF($B522="","",IF(G522&lt;=0,0,H522/G522))</f>
        <v/>
      </c>
      <c r="J522" s="11">
        <f>IF($B522="","",G522+O522)</f>
        <v/>
      </c>
      <c r="K522" s="10">
        <f>IF($B522="","",IF(J522&lt;=0,0,(H522+P522)/J522))</f>
        <v/>
      </c>
      <c r="L522" s="10">
        <f>IF(OR($B522="",UPPER($C522)&lt;&gt;"V"),"",D522*(E522-I522))</f>
        <v/>
      </c>
      <c r="M522" s="12">
        <f>IF(A522="","",YEAR(A522)*100+MONTH(A522))</f>
        <v/>
      </c>
      <c r="N522" s="12">
        <f>IF($B522="","",IF(AND(UPPER($C522)="V",D522&gt;G522),"Venda maior que a posição",IF(AND(UPPER($C522)&lt;&gt;"C",UPPER($C522)&lt;&gt;"V"),"Use C ou V","")))</f>
        <v/>
      </c>
      <c r="O522" s="11">
        <f>IF($B522="","",IF(UPPER($C522)="C",D522,IF(UPPER($C522)="V",-D522,0)))</f>
        <v/>
      </c>
      <c r="P522" s="10">
        <f>IF($B522="","",IF(UPPER($C522)="C",D522*E522,IF(UPPER($C522)="V",-D522*I522,0)))</f>
        <v/>
      </c>
    </row>
    <row r="523">
      <c r="A523" s="6" t="n"/>
      <c r="B523" s="7" t="n"/>
      <c r="C523" s="7" t="n"/>
      <c r="D523" s="8" t="n"/>
      <c r="E523" s="9" t="n"/>
      <c r="F523" s="10">
        <f>IF(OR($B523="",D523="",E523=""),"",D523*E523)</f>
        <v/>
      </c>
      <c r="G523" s="11">
        <f>IF($B523="","",SUMIFS($O$1:O522,$B$1:B522,$B523))</f>
        <v/>
      </c>
      <c r="H523" s="10">
        <f>IF($B523="","",SUMIFS($P$1:P522,$B$1:B522,$B523))</f>
        <v/>
      </c>
      <c r="I523" s="10">
        <f>IF($B523="","",IF(G523&lt;=0,0,H523/G523))</f>
        <v/>
      </c>
      <c r="J523" s="11">
        <f>IF($B523="","",G523+O523)</f>
        <v/>
      </c>
      <c r="K523" s="10">
        <f>IF($B523="","",IF(J523&lt;=0,0,(H523+P523)/J523))</f>
        <v/>
      </c>
      <c r="L523" s="10">
        <f>IF(OR($B523="",UPPER($C523)&lt;&gt;"V"),"",D523*(E523-I523))</f>
        <v/>
      </c>
      <c r="M523" s="12">
        <f>IF(A523="","",YEAR(A523)*100+MONTH(A523))</f>
        <v/>
      </c>
      <c r="N523" s="12">
        <f>IF($B523="","",IF(AND(UPPER($C523)="V",D523&gt;G523),"Venda maior que a posição",IF(AND(UPPER($C523)&lt;&gt;"C",UPPER($C523)&lt;&gt;"V"),"Use C ou V","")))</f>
        <v/>
      </c>
      <c r="O523" s="11">
        <f>IF($B523="","",IF(UPPER($C523)="C",D523,IF(UPPER($C523)="V",-D523,0)))</f>
        <v/>
      </c>
      <c r="P523" s="10">
        <f>IF($B523="","",IF(UPPER($C523)="C",D523*E523,IF(UPPER($C523)="V",-D523*I523,0)))</f>
        <v/>
      </c>
    </row>
    <row r="524">
      <c r="A524" s="6" t="n"/>
      <c r="B524" s="7" t="n"/>
      <c r="C524" s="7" t="n"/>
      <c r="D524" s="8" t="n"/>
      <c r="E524" s="9" t="n"/>
      <c r="F524" s="10">
        <f>IF(OR($B524="",D524="",E524=""),"",D524*E524)</f>
        <v/>
      </c>
      <c r="G524" s="11">
        <f>IF($B524="","",SUMIFS($O$1:O523,$B$1:B523,$B524))</f>
        <v/>
      </c>
      <c r="H524" s="10">
        <f>IF($B524="","",SUMIFS($P$1:P523,$B$1:B523,$B524))</f>
        <v/>
      </c>
      <c r="I524" s="10">
        <f>IF($B524="","",IF(G524&lt;=0,0,H524/G524))</f>
        <v/>
      </c>
      <c r="J524" s="11">
        <f>IF($B524="","",G524+O524)</f>
        <v/>
      </c>
      <c r="K524" s="10">
        <f>IF($B524="","",IF(J524&lt;=0,0,(H524+P524)/J524))</f>
        <v/>
      </c>
      <c r="L524" s="10">
        <f>IF(OR($B524="",UPPER($C524)&lt;&gt;"V"),"",D524*(E524-I524))</f>
        <v/>
      </c>
      <c r="M524" s="12">
        <f>IF(A524="","",YEAR(A524)*100+MONTH(A524))</f>
        <v/>
      </c>
      <c r="N524" s="12">
        <f>IF($B524="","",IF(AND(UPPER($C524)="V",D524&gt;G524),"Venda maior que a posição",IF(AND(UPPER($C524)&lt;&gt;"C",UPPER($C524)&lt;&gt;"V"),"Use C ou V","")))</f>
        <v/>
      </c>
      <c r="O524" s="11">
        <f>IF($B524="","",IF(UPPER($C524)="C",D524,IF(UPPER($C524)="V",-D524,0)))</f>
        <v/>
      </c>
      <c r="P524" s="10">
        <f>IF($B524="","",IF(UPPER($C524)="C",D524*E524,IF(UPPER($C524)="V",-D524*I524,0)))</f>
        <v/>
      </c>
    </row>
    <row r="525">
      <c r="A525" s="6" t="n"/>
      <c r="B525" s="7" t="n"/>
      <c r="C525" s="7" t="n"/>
      <c r="D525" s="8" t="n"/>
      <c r="E525" s="9" t="n"/>
      <c r="F525" s="10">
        <f>IF(OR($B525="",D525="",E525=""),"",D525*E525)</f>
        <v/>
      </c>
      <c r="G525" s="11">
        <f>IF($B525="","",SUMIFS($O$1:O524,$B$1:B524,$B525))</f>
        <v/>
      </c>
      <c r="H525" s="10">
        <f>IF($B525="","",SUMIFS($P$1:P524,$B$1:B524,$B525))</f>
        <v/>
      </c>
      <c r="I525" s="10">
        <f>IF($B525="","",IF(G525&lt;=0,0,H525/G525))</f>
        <v/>
      </c>
      <c r="J525" s="11">
        <f>IF($B525="","",G525+O525)</f>
        <v/>
      </c>
      <c r="K525" s="10">
        <f>IF($B525="","",IF(J525&lt;=0,0,(H525+P525)/J525))</f>
        <v/>
      </c>
      <c r="L525" s="10">
        <f>IF(OR($B525="",UPPER($C525)&lt;&gt;"V"),"",D525*(E525-I525))</f>
        <v/>
      </c>
      <c r="M525" s="12">
        <f>IF(A525="","",YEAR(A525)*100+MONTH(A525))</f>
        <v/>
      </c>
      <c r="N525" s="12">
        <f>IF($B525="","",IF(AND(UPPER($C525)="V",D525&gt;G525),"Venda maior que a posição",IF(AND(UPPER($C525)&lt;&gt;"C",UPPER($C525)&lt;&gt;"V"),"Use C ou V","")))</f>
        <v/>
      </c>
      <c r="O525" s="11">
        <f>IF($B525="","",IF(UPPER($C525)="C",D525,IF(UPPER($C525)="V",-D525,0)))</f>
        <v/>
      </c>
      <c r="P525" s="10">
        <f>IF($B525="","",IF(UPPER($C525)="C",D525*E525,IF(UPPER($C525)="V",-D525*I525,0)))</f>
        <v/>
      </c>
    </row>
    <row r="526">
      <c r="A526" s="6" t="n"/>
      <c r="B526" s="7" t="n"/>
      <c r="C526" s="7" t="n"/>
      <c r="D526" s="8" t="n"/>
      <c r="E526" s="9" t="n"/>
      <c r="F526" s="10">
        <f>IF(OR($B526="",D526="",E526=""),"",D526*E526)</f>
        <v/>
      </c>
      <c r="G526" s="11">
        <f>IF($B526="","",SUMIFS($O$1:O525,$B$1:B525,$B526))</f>
        <v/>
      </c>
      <c r="H526" s="10">
        <f>IF($B526="","",SUMIFS($P$1:P525,$B$1:B525,$B526))</f>
        <v/>
      </c>
      <c r="I526" s="10">
        <f>IF($B526="","",IF(G526&lt;=0,0,H526/G526))</f>
        <v/>
      </c>
      <c r="J526" s="11">
        <f>IF($B526="","",G526+O526)</f>
        <v/>
      </c>
      <c r="K526" s="10">
        <f>IF($B526="","",IF(J526&lt;=0,0,(H526+P526)/J526))</f>
        <v/>
      </c>
      <c r="L526" s="10">
        <f>IF(OR($B526="",UPPER($C526)&lt;&gt;"V"),"",D526*(E526-I526))</f>
        <v/>
      </c>
      <c r="M526" s="12">
        <f>IF(A526="","",YEAR(A526)*100+MONTH(A526))</f>
        <v/>
      </c>
      <c r="N526" s="12">
        <f>IF($B526="","",IF(AND(UPPER($C526)="V",D526&gt;G526),"Venda maior que a posição",IF(AND(UPPER($C526)&lt;&gt;"C",UPPER($C526)&lt;&gt;"V"),"Use C ou V","")))</f>
        <v/>
      </c>
      <c r="O526" s="11">
        <f>IF($B526="","",IF(UPPER($C526)="C",D526,IF(UPPER($C526)="V",-D526,0)))</f>
        <v/>
      </c>
      <c r="P526" s="10">
        <f>IF($B526="","",IF(UPPER($C526)="C",D526*E526,IF(UPPER($C526)="V",-D526*I526,0)))</f>
        <v/>
      </c>
    </row>
    <row r="527">
      <c r="A527" s="6" t="n"/>
      <c r="B527" s="7" t="n"/>
      <c r="C527" s="7" t="n"/>
      <c r="D527" s="8" t="n"/>
      <c r="E527" s="9" t="n"/>
      <c r="F527" s="10">
        <f>IF(OR($B527="",D527="",E527=""),"",D527*E527)</f>
        <v/>
      </c>
      <c r="G527" s="11">
        <f>IF($B527="","",SUMIFS($O$1:O526,$B$1:B526,$B527))</f>
        <v/>
      </c>
      <c r="H527" s="10">
        <f>IF($B527="","",SUMIFS($P$1:P526,$B$1:B526,$B527))</f>
        <v/>
      </c>
      <c r="I527" s="10">
        <f>IF($B527="","",IF(G527&lt;=0,0,H527/G527))</f>
        <v/>
      </c>
      <c r="J527" s="11">
        <f>IF($B527="","",G527+O527)</f>
        <v/>
      </c>
      <c r="K527" s="10">
        <f>IF($B527="","",IF(J527&lt;=0,0,(H527+P527)/J527))</f>
        <v/>
      </c>
      <c r="L527" s="10">
        <f>IF(OR($B527="",UPPER($C527)&lt;&gt;"V"),"",D527*(E527-I527))</f>
        <v/>
      </c>
      <c r="M527" s="12">
        <f>IF(A527="","",YEAR(A527)*100+MONTH(A527))</f>
        <v/>
      </c>
      <c r="N527" s="12">
        <f>IF($B527="","",IF(AND(UPPER($C527)="V",D527&gt;G527),"Venda maior que a posição",IF(AND(UPPER($C527)&lt;&gt;"C",UPPER($C527)&lt;&gt;"V"),"Use C ou V","")))</f>
        <v/>
      </c>
      <c r="O527" s="11">
        <f>IF($B527="","",IF(UPPER($C527)="C",D527,IF(UPPER($C527)="V",-D527,0)))</f>
        <v/>
      </c>
      <c r="P527" s="10">
        <f>IF($B527="","",IF(UPPER($C527)="C",D527*E527,IF(UPPER($C527)="V",-D527*I527,0)))</f>
        <v/>
      </c>
    </row>
    <row r="528">
      <c r="A528" s="6" t="n"/>
      <c r="B528" s="7" t="n"/>
      <c r="C528" s="7" t="n"/>
      <c r="D528" s="8" t="n"/>
      <c r="E528" s="9" t="n"/>
      <c r="F528" s="10">
        <f>IF(OR($B528="",D528="",E528=""),"",D528*E528)</f>
        <v/>
      </c>
      <c r="G528" s="11">
        <f>IF($B528="","",SUMIFS($O$1:O527,$B$1:B527,$B528))</f>
        <v/>
      </c>
      <c r="H528" s="10">
        <f>IF($B528="","",SUMIFS($P$1:P527,$B$1:B527,$B528))</f>
        <v/>
      </c>
      <c r="I528" s="10">
        <f>IF($B528="","",IF(G528&lt;=0,0,H528/G528))</f>
        <v/>
      </c>
      <c r="J528" s="11">
        <f>IF($B528="","",G528+O528)</f>
        <v/>
      </c>
      <c r="K528" s="10">
        <f>IF($B528="","",IF(J528&lt;=0,0,(H528+P528)/J528))</f>
        <v/>
      </c>
      <c r="L528" s="10">
        <f>IF(OR($B528="",UPPER($C528)&lt;&gt;"V"),"",D528*(E528-I528))</f>
        <v/>
      </c>
      <c r="M528" s="12">
        <f>IF(A528="","",YEAR(A528)*100+MONTH(A528))</f>
        <v/>
      </c>
      <c r="N528" s="12">
        <f>IF($B528="","",IF(AND(UPPER($C528)="V",D528&gt;G528),"Venda maior que a posição",IF(AND(UPPER($C528)&lt;&gt;"C",UPPER($C528)&lt;&gt;"V"),"Use C ou V","")))</f>
        <v/>
      </c>
      <c r="O528" s="11">
        <f>IF($B528="","",IF(UPPER($C528)="C",D528,IF(UPPER($C528)="V",-D528,0)))</f>
        <v/>
      </c>
      <c r="P528" s="10">
        <f>IF($B528="","",IF(UPPER($C528)="C",D528*E528,IF(UPPER($C528)="V",-D528*I528,0)))</f>
        <v/>
      </c>
    </row>
    <row r="529">
      <c r="A529" s="6" t="n"/>
      <c r="B529" s="7" t="n"/>
      <c r="C529" s="7" t="n"/>
      <c r="D529" s="8" t="n"/>
      <c r="E529" s="9" t="n"/>
      <c r="F529" s="10">
        <f>IF(OR($B529="",D529="",E529=""),"",D529*E529)</f>
        <v/>
      </c>
      <c r="G529" s="11">
        <f>IF($B529="","",SUMIFS($O$1:O528,$B$1:B528,$B529))</f>
        <v/>
      </c>
      <c r="H529" s="10">
        <f>IF($B529="","",SUMIFS($P$1:P528,$B$1:B528,$B529))</f>
        <v/>
      </c>
      <c r="I529" s="10">
        <f>IF($B529="","",IF(G529&lt;=0,0,H529/G529))</f>
        <v/>
      </c>
      <c r="J529" s="11">
        <f>IF($B529="","",G529+O529)</f>
        <v/>
      </c>
      <c r="K529" s="10">
        <f>IF($B529="","",IF(J529&lt;=0,0,(H529+P529)/J529))</f>
        <v/>
      </c>
      <c r="L529" s="10">
        <f>IF(OR($B529="",UPPER($C529)&lt;&gt;"V"),"",D529*(E529-I529))</f>
        <v/>
      </c>
      <c r="M529" s="12">
        <f>IF(A529="","",YEAR(A529)*100+MONTH(A529))</f>
        <v/>
      </c>
      <c r="N529" s="12">
        <f>IF($B529="","",IF(AND(UPPER($C529)="V",D529&gt;G529),"Venda maior que a posição",IF(AND(UPPER($C529)&lt;&gt;"C",UPPER($C529)&lt;&gt;"V"),"Use C ou V","")))</f>
        <v/>
      </c>
      <c r="O529" s="11">
        <f>IF($B529="","",IF(UPPER($C529)="C",D529,IF(UPPER($C529)="V",-D529,0)))</f>
        <v/>
      </c>
      <c r="P529" s="10">
        <f>IF($B529="","",IF(UPPER($C529)="C",D529*E529,IF(UPPER($C529)="V",-D529*I529,0)))</f>
        <v/>
      </c>
    </row>
    <row r="530">
      <c r="A530" s="6" t="n"/>
      <c r="B530" s="7" t="n"/>
      <c r="C530" s="7" t="n"/>
      <c r="D530" s="8" t="n"/>
      <c r="E530" s="9" t="n"/>
      <c r="F530" s="10">
        <f>IF(OR($B530="",D530="",E530=""),"",D530*E530)</f>
        <v/>
      </c>
      <c r="G530" s="11">
        <f>IF($B530="","",SUMIFS($O$1:O529,$B$1:B529,$B530))</f>
        <v/>
      </c>
      <c r="H530" s="10">
        <f>IF($B530="","",SUMIFS($P$1:P529,$B$1:B529,$B530))</f>
        <v/>
      </c>
      <c r="I530" s="10">
        <f>IF($B530="","",IF(G530&lt;=0,0,H530/G530))</f>
        <v/>
      </c>
      <c r="J530" s="11">
        <f>IF($B530="","",G530+O530)</f>
        <v/>
      </c>
      <c r="K530" s="10">
        <f>IF($B530="","",IF(J530&lt;=0,0,(H530+P530)/J530))</f>
        <v/>
      </c>
      <c r="L530" s="10">
        <f>IF(OR($B530="",UPPER($C530)&lt;&gt;"V"),"",D530*(E530-I530))</f>
        <v/>
      </c>
      <c r="M530" s="12">
        <f>IF(A530="","",YEAR(A530)*100+MONTH(A530))</f>
        <v/>
      </c>
      <c r="N530" s="12">
        <f>IF($B530="","",IF(AND(UPPER($C530)="V",D530&gt;G530),"Venda maior que a posição",IF(AND(UPPER($C530)&lt;&gt;"C",UPPER($C530)&lt;&gt;"V"),"Use C ou V","")))</f>
        <v/>
      </c>
      <c r="O530" s="11">
        <f>IF($B530="","",IF(UPPER($C530)="C",D530,IF(UPPER($C530)="V",-D530,0)))</f>
        <v/>
      </c>
      <c r="P530" s="10">
        <f>IF($B530="","",IF(UPPER($C530)="C",D530*E530,IF(UPPER($C530)="V",-D530*I530,0)))</f>
        <v/>
      </c>
    </row>
    <row r="531">
      <c r="A531" s="6" t="n"/>
      <c r="B531" s="7" t="n"/>
      <c r="C531" s="7" t="n"/>
      <c r="D531" s="8" t="n"/>
      <c r="E531" s="9" t="n"/>
      <c r="F531" s="10">
        <f>IF(OR($B531="",D531="",E531=""),"",D531*E531)</f>
        <v/>
      </c>
      <c r="G531" s="11">
        <f>IF($B531="","",SUMIFS($O$1:O530,$B$1:B530,$B531))</f>
        <v/>
      </c>
      <c r="H531" s="10">
        <f>IF($B531="","",SUMIFS($P$1:P530,$B$1:B530,$B531))</f>
        <v/>
      </c>
      <c r="I531" s="10">
        <f>IF($B531="","",IF(G531&lt;=0,0,H531/G531))</f>
        <v/>
      </c>
      <c r="J531" s="11">
        <f>IF($B531="","",G531+O531)</f>
        <v/>
      </c>
      <c r="K531" s="10">
        <f>IF($B531="","",IF(J531&lt;=0,0,(H531+P531)/J531))</f>
        <v/>
      </c>
      <c r="L531" s="10">
        <f>IF(OR($B531="",UPPER($C531)&lt;&gt;"V"),"",D531*(E531-I531))</f>
        <v/>
      </c>
      <c r="M531" s="12">
        <f>IF(A531="","",YEAR(A531)*100+MONTH(A531))</f>
        <v/>
      </c>
      <c r="N531" s="12">
        <f>IF($B531="","",IF(AND(UPPER($C531)="V",D531&gt;G531),"Venda maior que a posição",IF(AND(UPPER($C531)&lt;&gt;"C",UPPER($C531)&lt;&gt;"V"),"Use C ou V","")))</f>
        <v/>
      </c>
      <c r="O531" s="11">
        <f>IF($B531="","",IF(UPPER($C531)="C",D531,IF(UPPER($C531)="V",-D531,0)))</f>
        <v/>
      </c>
      <c r="P531" s="10">
        <f>IF($B531="","",IF(UPPER($C531)="C",D531*E531,IF(UPPER($C531)="V",-D531*I531,0)))</f>
        <v/>
      </c>
    </row>
    <row r="532">
      <c r="A532" s="6" t="n"/>
      <c r="B532" s="7" t="n"/>
      <c r="C532" s="7" t="n"/>
      <c r="D532" s="8" t="n"/>
      <c r="E532" s="9" t="n"/>
      <c r="F532" s="10">
        <f>IF(OR($B532="",D532="",E532=""),"",D532*E532)</f>
        <v/>
      </c>
      <c r="G532" s="11">
        <f>IF($B532="","",SUMIFS($O$1:O531,$B$1:B531,$B532))</f>
        <v/>
      </c>
      <c r="H532" s="10">
        <f>IF($B532="","",SUMIFS($P$1:P531,$B$1:B531,$B532))</f>
        <v/>
      </c>
      <c r="I532" s="10">
        <f>IF($B532="","",IF(G532&lt;=0,0,H532/G532))</f>
        <v/>
      </c>
      <c r="J532" s="11">
        <f>IF($B532="","",G532+O532)</f>
        <v/>
      </c>
      <c r="K532" s="10">
        <f>IF($B532="","",IF(J532&lt;=0,0,(H532+P532)/J532))</f>
        <v/>
      </c>
      <c r="L532" s="10">
        <f>IF(OR($B532="",UPPER($C532)&lt;&gt;"V"),"",D532*(E532-I532))</f>
        <v/>
      </c>
      <c r="M532" s="12">
        <f>IF(A532="","",YEAR(A532)*100+MONTH(A532))</f>
        <v/>
      </c>
      <c r="N532" s="12">
        <f>IF($B532="","",IF(AND(UPPER($C532)="V",D532&gt;G532),"Venda maior que a posição",IF(AND(UPPER($C532)&lt;&gt;"C",UPPER($C532)&lt;&gt;"V"),"Use C ou V","")))</f>
        <v/>
      </c>
      <c r="O532" s="11">
        <f>IF($B532="","",IF(UPPER($C532)="C",D532,IF(UPPER($C532)="V",-D532,0)))</f>
        <v/>
      </c>
      <c r="P532" s="10">
        <f>IF($B532="","",IF(UPPER($C532)="C",D532*E532,IF(UPPER($C532)="V",-D532*I532,0)))</f>
        <v/>
      </c>
    </row>
    <row r="533">
      <c r="A533" s="6" t="n"/>
      <c r="B533" s="7" t="n"/>
      <c r="C533" s="7" t="n"/>
      <c r="D533" s="8" t="n"/>
      <c r="E533" s="9" t="n"/>
      <c r="F533" s="10">
        <f>IF(OR($B533="",D533="",E533=""),"",D533*E533)</f>
        <v/>
      </c>
      <c r="G533" s="11">
        <f>IF($B533="","",SUMIFS($O$1:O532,$B$1:B532,$B533))</f>
        <v/>
      </c>
      <c r="H533" s="10">
        <f>IF($B533="","",SUMIFS($P$1:P532,$B$1:B532,$B533))</f>
        <v/>
      </c>
      <c r="I533" s="10">
        <f>IF($B533="","",IF(G533&lt;=0,0,H533/G533))</f>
        <v/>
      </c>
      <c r="J533" s="11">
        <f>IF($B533="","",G533+O533)</f>
        <v/>
      </c>
      <c r="K533" s="10">
        <f>IF($B533="","",IF(J533&lt;=0,0,(H533+P533)/J533))</f>
        <v/>
      </c>
      <c r="L533" s="10">
        <f>IF(OR($B533="",UPPER($C533)&lt;&gt;"V"),"",D533*(E533-I533))</f>
        <v/>
      </c>
      <c r="M533" s="12">
        <f>IF(A533="","",YEAR(A533)*100+MONTH(A533))</f>
        <v/>
      </c>
      <c r="N533" s="12">
        <f>IF($B533="","",IF(AND(UPPER($C533)="V",D533&gt;G533),"Venda maior que a posição",IF(AND(UPPER($C533)&lt;&gt;"C",UPPER($C533)&lt;&gt;"V"),"Use C ou V","")))</f>
        <v/>
      </c>
      <c r="O533" s="11">
        <f>IF($B533="","",IF(UPPER($C533)="C",D533,IF(UPPER($C533)="V",-D533,0)))</f>
        <v/>
      </c>
      <c r="P533" s="10">
        <f>IF($B533="","",IF(UPPER($C533)="C",D533*E533,IF(UPPER($C533)="V",-D533*I533,0)))</f>
        <v/>
      </c>
    </row>
    <row r="534">
      <c r="A534" s="6" t="n"/>
      <c r="B534" s="7" t="n"/>
      <c r="C534" s="7" t="n"/>
      <c r="D534" s="8" t="n"/>
      <c r="E534" s="9" t="n"/>
      <c r="F534" s="10">
        <f>IF(OR($B534="",D534="",E534=""),"",D534*E534)</f>
        <v/>
      </c>
      <c r="G534" s="11">
        <f>IF($B534="","",SUMIFS($O$1:O533,$B$1:B533,$B534))</f>
        <v/>
      </c>
      <c r="H534" s="10">
        <f>IF($B534="","",SUMIFS($P$1:P533,$B$1:B533,$B534))</f>
        <v/>
      </c>
      <c r="I534" s="10">
        <f>IF($B534="","",IF(G534&lt;=0,0,H534/G534))</f>
        <v/>
      </c>
      <c r="J534" s="11">
        <f>IF($B534="","",G534+O534)</f>
        <v/>
      </c>
      <c r="K534" s="10">
        <f>IF($B534="","",IF(J534&lt;=0,0,(H534+P534)/J534))</f>
        <v/>
      </c>
      <c r="L534" s="10">
        <f>IF(OR($B534="",UPPER($C534)&lt;&gt;"V"),"",D534*(E534-I534))</f>
        <v/>
      </c>
      <c r="M534" s="12">
        <f>IF(A534="","",YEAR(A534)*100+MONTH(A534))</f>
        <v/>
      </c>
      <c r="N534" s="12">
        <f>IF($B534="","",IF(AND(UPPER($C534)="V",D534&gt;G534),"Venda maior que a posição",IF(AND(UPPER($C534)&lt;&gt;"C",UPPER($C534)&lt;&gt;"V"),"Use C ou V","")))</f>
        <v/>
      </c>
      <c r="O534" s="11">
        <f>IF($B534="","",IF(UPPER($C534)="C",D534,IF(UPPER($C534)="V",-D534,0)))</f>
        <v/>
      </c>
      <c r="P534" s="10">
        <f>IF($B534="","",IF(UPPER($C534)="C",D534*E534,IF(UPPER($C534)="V",-D534*I534,0)))</f>
        <v/>
      </c>
    </row>
    <row r="535">
      <c r="A535" s="6" t="n"/>
      <c r="B535" s="7" t="n"/>
      <c r="C535" s="7" t="n"/>
      <c r="D535" s="8" t="n"/>
      <c r="E535" s="9" t="n"/>
      <c r="F535" s="10">
        <f>IF(OR($B535="",D535="",E535=""),"",D535*E535)</f>
        <v/>
      </c>
      <c r="G535" s="11">
        <f>IF($B535="","",SUMIFS($O$1:O534,$B$1:B534,$B535))</f>
        <v/>
      </c>
      <c r="H535" s="10">
        <f>IF($B535="","",SUMIFS($P$1:P534,$B$1:B534,$B535))</f>
        <v/>
      </c>
      <c r="I535" s="10">
        <f>IF($B535="","",IF(G535&lt;=0,0,H535/G535))</f>
        <v/>
      </c>
      <c r="J535" s="11">
        <f>IF($B535="","",G535+O535)</f>
        <v/>
      </c>
      <c r="K535" s="10">
        <f>IF($B535="","",IF(J535&lt;=0,0,(H535+P535)/J535))</f>
        <v/>
      </c>
      <c r="L535" s="10">
        <f>IF(OR($B535="",UPPER($C535)&lt;&gt;"V"),"",D535*(E535-I535))</f>
        <v/>
      </c>
      <c r="M535" s="12">
        <f>IF(A535="","",YEAR(A535)*100+MONTH(A535))</f>
        <v/>
      </c>
      <c r="N535" s="12">
        <f>IF($B535="","",IF(AND(UPPER($C535)="V",D535&gt;G535),"Venda maior que a posição",IF(AND(UPPER($C535)&lt;&gt;"C",UPPER($C535)&lt;&gt;"V"),"Use C ou V","")))</f>
        <v/>
      </c>
      <c r="O535" s="11">
        <f>IF($B535="","",IF(UPPER($C535)="C",D535,IF(UPPER($C535)="V",-D535,0)))</f>
        <v/>
      </c>
      <c r="P535" s="10">
        <f>IF($B535="","",IF(UPPER($C535)="C",D535*E535,IF(UPPER($C535)="V",-D535*I535,0)))</f>
        <v/>
      </c>
    </row>
    <row r="536">
      <c r="A536" s="6" t="n"/>
      <c r="B536" s="7" t="n"/>
      <c r="C536" s="7" t="n"/>
      <c r="D536" s="8" t="n"/>
      <c r="E536" s="9" t="n"/>
      <c r="F536" s="10">
        <f>IF(OR($B536="",D536="",E536=""),"",D536*E536)</f>
        <v/>
      </c>
      <c r="G536" s="11">
        <f>IF($B536="","",SUMIFS($O$1:O535,$B$1:B535,$B536))</f>
        <v/>
      </c>
      <c r="H536" s="10">
        <f>IF($B536="","",SUMIFS($P$1:P535,$B$1:B535,$B536))</f>
        <v/>
      </c>
      <c r="I536" s="10">
        <f>IF($B536="","",IF(G536&lt;=0,0,H536/G536))</f>
        <v/>
      </c>
      <c r="J536" s="11">
        <f>IF($B536="","",G536+O536)</f>
        <v/>
      </c>
      <c r="K536" s="10">
        <f>IF($B536="","",IF(J536&lt;=0,0,(H536+P536)/J536))</f>
        <v/>
      </c>
      <c r="L536" s="10">
        <f>IF(OR($B536="",UPPER($C536)&lt;&gt;"V"),"",D536*(E536-I536))</f>
        <v/>
      </c>
      <c r="M536" s="12">
        <f>IF(A536="","",YEAR(A536)*100+MONTH(A536))</f>
        <v/>
      </c>
      <c r="N536" s="12">
        <f>IF($B536="","",IF(AND(UPPER($C536)="V",D536&gt;G536),"Venda maior que a posição",IF(AND(UPPER($C536)&lt;&gt;"C",UPPER($C536)&lt;&gt;"V"),"Use C ou V","")))</f>
        <v/>
      </c>
      <c r="O536" s="11">
        <f>IF($B536="","",IF(UPPER($C536)="C",D536,IF(UPPER($C536)="V",-D536,0)))</f>
        <v/>
      </c>
      <c r="P536" s="10">
        <f>IF($B536="","",IF(UPPER($C536)="C",D536*E536,IF(UPPER($C536)="V",-D536*I536,0)))</f>
        <v/>
      </c>
    </row>
    <row r="537">
      <c r="A537" s="6" t="n"/>
      <c r="B537" s="7" t="n"/>
      <c r="C537" s="7" t="n"/>
      <c r="D537" s="8" t="n"/>
      <c r="E537" s="9" t="n"/>
      <c r="F537" s="10">
        <f>IF(OR($B537="",D537="",E537=""),"",D537*E537)</f>
        <v/>
      </c>
      <c r="G537" s="11">
        <f>IF($B537="","",SUMIFS($O$1:O536,$B$1:B536,$B537))</f>
        <v/>
      </c>
      <c r="H537" s="10">
        <f>IF($B537="","",SUMIFS($P$1:P536,$B$1:B536,$B537))</f>
        <v/>
      </c>
      <c r="I537" s="10">
        <f>IF($B537="","",IF(G537&lt;=0,0,H537/G537))</f>
        <v/>
      </c>
      <c r="J537" s="11">
        <f>IF($B537="","",G537+O537)</f>
        <v/>
      </c>
      <c r="K537" s="10">
        <f>IF($B537="","",IF(J537&lt;=0,0,(H537+P537)/J537))</f>
        <v/>
      </c>
      <c r="L537" s="10">
        <f>IF(OR($B537="",UPPER($C537)&lt;&gt;"V"),"",D537*(E537-I537))</f>
        <v/>
      </c>
      <c r="M537" s="12">
        <f>IF(A537="","",YEAR(A537)*100+MONTH(A537))</f>
        <v/>
      </c>
      <c r="N537" s="12">
        <f>IF($B537="","",IF(AND(UPPER($C537)="V",D537&gt;G537),"Venda maior que a posição",IF(AND(UPPER($C537)&lt;&gt;"C",UPPER($C537)&lt;&gt;"V"),"Use C ou V","")))</f>
        <v/>
      </c>
      <c r="O537" s="11">
        <f>IF($B537="","",IF(UPPER($C537)="C",D537,IF(UPPER($C537)="V",-D537,0)))</f>
        <v/>
      </c>
      <c r="P537" s="10">
        <f>IF($B537="","",IF(UPPER($C537)="C",D537*E537,IF(UPPER($C537)="V",-D537*I537,0)))</f>
        <v/>
      </c>
    </row>
    <row r="538">
      <c r="A538" s="6" t="n"/>
      <c r="B538" s="7" t="n"/>
      <c r="C538" s="7" t="n"/>
      <c r="D538" s="8" t="n"/>
      <c r="E538" s="9" t="n"/>
      <c r="F538" s="10">
        <f>IF(OR($B538="",D538="",E538=""),"",D538*E538)</f>
        <v/>
      </c>
      <c r="G538" s="11">
        <f>IF($B538="","",SUMIFS($O$1:O537,$B$1:B537,$B538))</f>
        <v/>
      </c>
      <c r="H538" s="10">
        <f>IF($B538="","",SUMIFS($P$1:P537,$B$1:B537,$B538))</f>
        <v/>
      </c>
      <c r="I538" s="10">
        <f>IF($B538="","",IF(G538&lt;=0,0,H538/G538))</f>
        <v/>
      </c>
      <c r="J538" s="11">
        <f>IF($B538="","",G538+O538)</f>
        <v/>
      </c>
      <c r="K538" s="10">
        <f>IF($B538="","",IF(J538&lt;=0,0,(H538+P538)/J538))</f>
        <v/>
      </c>
      <c r="L538" s="10">
        <f>IF(OR($B538="",UPPER($C538)&lt;&gt;"V"),"",D538*(E538-I538))</f>
        <v/>
      </c>
      <c r="M538" s="12">
        <f>IF(A538="","",YEAR(A538)*100+MONTH(A538))</f>
        <v/>
      </c>
      <c r="N538" s="12">
        <f>IF($B538="","",IF(AND(UPPER($C538)="V",D538&gt;G538),"Venda maior que a posição",IF(AND(UPPER($C538)&lt;&gt;"C",UPPER($C538)&lt;&gt;"V"),"Use C ou V","")))</f>
        <v/>
      </c>
      <c r="O538" s="11">
        <f>IF($B538="","",IF(UPPER($C538)="C",D538,IF(UPPER($C538)="V",-D538,0)))</f>
        <v/>
      </c>
      <c r="P538" s="10">
        <f>IF($B538="","",IF(UPPER($C538)="C",D538*E538,IF(UPPER($C538)="V",-D538*I538,0)))</f>
        <v/>
      </c>
    </row>
    <row r="539">
      <c r="A539" s="6" t="n"/>
      <c r="B539" s="7" t="n"/>
      <c r="C539" s="7" t="n"/>
      <c r="D539" s="8" t="n"/>
      <c r="E539" s="9" t="n"/>
      <c r="F539" s="10">
        <f>IF(OR($B539="",D539="",E539=""),"",D539*E539)</f>
        <v/>
      </c>
      <c r="G539" s="11">
        <f>IF($B539="","",SUMIFS($O$1:O538,$B$1:B538,$B539))</f>
        <v/>
      </c>
      <c r="H539" s="10">
        <f>IF($B539="","",SUMIFS($P$1:P538,$B$1:B538,$B539))</f>
        <v/>
      </c>
      <c r="I539" s="10">
        <f>IF($B539="","",IF(G539&lt;=0,0,H539/G539))</f>
        <v/>
      </c>
      <c r="J539" s="11">
        <f>IF($B539="","",G539+O539)</f>
        <v/>
      </c>
      <c r="K539" s="10">
        <f>IF($B539="","",IF(J539&lt;=0,0,(H539+P539)/J539))</f>
        <v/>
      </c>
      <c r="L539" s="10">
        <f>IF(OR($B539="",UPPER($C539)&lt;&gt;"V"),"",D539*(E539-I539))</f>
        <v/>
      </c>
      <c r="M539" s="12">
        <f>IF(A539="","",YEAR(A539)*100+MONTH(A539))</f>
        <v/>
      </c>
      <c r="N539" s="12">
        <f>IF($B539="","",IF(AND(UPPER($C539)="V",D539&gt;G539),"Venda maior que a posição",IF(AND(UPPER($C539)&lt;&gt;"C",UPPER($C539)&lt;&gt;"V"),"Use C ou V","")))</f>
        <v/>
      </c>
      <c r="O539" s="11">
        <f>IF($B539="","",IF(UPPER($C539)="C",D539,IF(UPPER($C539)="V",-D539,0)))</f>
        <v/>
      </c>
      <c r="P539" s="10">
        <f>IF($B539="","",IF(UPPER($C539)="C",D539*E539,IF(UPPER($C539)="V",-D539*I539,0)))</f>
        <v/>
      </c>
    </row>
    <row r="540">
      <c r="A540" s="6" t="n"/>
      <c r="B540" s="7" t="n"/>
      <c r="C540" s="7" t="n"/>
      <c r="D540" s="8" t="n"/>
      <c r="E540" s="9" t="n"/>
      <c r="F540" s="10">
        <f>IF(OR($B540="",D540="",E540=""),"",D540*E540)</f>
        <v/>
      </c>
      <c r="G540" s="11">
        <f>IF($B540="","",SUMIFS($O$1:O539,$B$1:B539,$B540))</f>
        <v/>
      </c>
      <c r="H540" s="10">
        <f>IF($B540="","",SUMIFS($P$1:P539,$B$1:B539,$B540))</f>
        <v/>
      </c>
      <c r="I540" s="10">
        <f>IF($B540="","",IF(G540&lt;=0,0,H540/G540))</f>
        <v/>
      </c>
      <c r="J540" s="11">
        <f>IF($B540="","",G540+O540)</f>
        <v/>
      </c>
      <c r="K540" s="10">
        <f>IF($B540="","",IF(J540&lt;=0,0,(H540+P540)/J540))</f>
        <v/>
      </c>
      <c r="L540" s="10">
        <f>IF(OR($B540="",UPPER($C540)&lt;&gt;"V"),"",D540*(E540-I540))</f>
        <v/>
      </c>
      <c r="M540" s="12">
        <f>IF(A540="","",YEAR(A540)*100+MONTH(A540))</f>
        <v/>
      </c>
      <c r="N540" s="12">
        <f>IF($B540="","",IF(AND(UPPER($C540)="V",D540&gt;G540),"Venda maior que a posição",IF(AND(UPPER($C540)&lt;&gt;"C",UPPER($C540)&lt;&gt;"V"),"Use C ou V","")))</f>
        <v/>
      </c>
      <c r="O540" s="11">
        <f>IF($B540="","",IF(UPPER($C540)="C",D540,IF(UPPER($C540)="V",-D540,0)))</f>
        <v/>
      </c>
      <c r="P540" s="10">
        <f>IF($B540="","",IF(UPPER($C540)="C",D540*E540,IF(UPPER($C540)="V",-D540*I540,0)))</f>
        <v/>
      </c>
    </row>
    <row r="541">
      <c r="A541" s="6" t="n"/>
      <c r="B541" s="7" t="n"/>
      <c r="C541" s="7" t="n"/>
      <c r="D541" s="8" t="n"/>
      <c r="E541" s="9" t="n"/>
      <c r="F541" s="10">
        <f>IF(OR($B541="",D541="",E541=""),"",D541*E541)</f>
        <v/>
      </c>
      <c r="G541" s="11">
        <f>IF($B541="","",SUMIFS($O$1:O540,$B$1:B540,$B541))</f>
        <v/>
      </c>
      <c r="H541" s="10">
        <f>IF($B541="","",SUMIFS($P$1:P540,$B$1:B540,$B541))</f>
        <v/>
      </c>
      <c r="I541" s="10">
        <f>IF($B541="","",IF(G541&lt;=0,0,H541/G541))</f>
        <v/>
      </c>
      <c r="J541" s="11">
        <f>IF($B541="","",G541+O541)</f>
        <v/>
      </c>
      <c r="K541" s="10">
        <f>IF($B541="","",IF(J541&lt;=0,0,(H541+P541)/J541))</f>
        <v/>
      </c>
      <c r="L541" s="10">
        <f>IF(OR($B541="",UPPER($C541)&lt;&gt;"V"),"",D541*(E541-I541))</f>
        <v/>
      </c>
      <c r="M541" s="12">
        <f>IF(A541="","",YEAR(A541)*100+MONTH(A541))</f>
        <v/>
      </c>
      <c r="N541" s="12">
        <f>IF($B541="","",IF(AND(UPPER($C541)="V",D541&gt;G541),"Venda maior que a posição",IF(AND(UPPER($C541)&lt;&gt;"C",UPPER($C541)&lt;&gt;"V"),"Use C ou V","")))</f>
        <v/>
      </c>
      <c r="O541" s="11">
        <f>IF($B541="","",IF(UPPER($C541)="C",D541,IF(UPPER($C541)="V",-D541,0)))</f>
        <v/>
      </c>
      <c r="P541" s="10">
        <f>IF($B541="","",IF(UPPER($C541)="C",D541*E541,IF(UPPER($C541)="V",-D541*I541,0)))</f>
        <v/>
      </c>
    </row>
    <row r="542">
      <c r="A542" s="6" t="n"/>
      <c r="B542" s="7" t="n"/>
      <c r="C542" s="7" t="n"/>
      <c r="D542" s="8" t="n"/>
      <c r="E542" s="9" t="n"/>
      <c r="F542" s="10">
        <f>IF(OR($B542="",D542="",E542=""),"",D542*E542)</f>
        <v/>
      </c>
      <c r="G542" s="11">
        <f>IF($B542="","",SUMIFS($O$1:O541,$B$1:B541,$B542))</f>
        <v/>
      </c>
      <c r="H542" s="10">
        <f>IF($B542="","",SUMIFS($P$1:P541,$B$1:B541,$B542))</f>
        <v/>
      </c>
      <c r="I542" s="10">
        <f>IF($B542="","",IF(G542&lt;=0,0,H542/G542))</f>
        <v/>
      </c>
      <c r="J542" s="11">
        <f>IF($B542="","",G542+O542)</f>
        <v/>
      </c>
      <c r="K542" s="10">
        <f>IF($B542="","",IF(J542&lt;=0,0,(H542+P542)/J542))</f>
        <v/>
      </c>
      <c r="L542" s="10">
        <f>IF(OR($B542="",UPPER($C542)&lt;&gt;"V"),"",D542*(E542-I542))</f>
        <v/>
      </c>
      <c r="M542" s="12">
        <f>IF(A542="","",YEAR(A542)*100+MONTH(A542))</f>
        <v/>
      </c>
      <c r="N542" s="12">
        <f>IF($B542="","",IF(AND(UPPER($C542)="V",D542&gt;G542),"Venda maior que a posição",IF(AND(UPPER($C542)&lt;&gt;"C",UPPER($C542)&lt;&gt;"V"),"Use C ou V","")))</f>
        <v/>
      </c>
      <c r="O542" s="11">
        <f>IF($B542="","",IF(UPPER($C542)="C",D542,IF(UPPER($C542)="V",-D542,0)))</f>
        <v/>
      </c>
      <c r="P542" s="10">
        <f>IF($B542="","",IF(UPPER($C542)="C",D542*E542,IF(UPPER($C542)="V",-D542*I542,0)))</f>
        <v/>
      </c>
    </row>
    <row r="543">
      <c r="A543" s="6" t="n"/>
      <c r="B543" s="7" t="n"/>
      <c r="C543" s="7" t="n"/>
      <c r="D543" s="8" t="n"/>
      <c r="E543" s="9" t="n"/>
      <c r="F543" s="10">
        <f>IF(OR($B543="",D543="",E543=""),"",D543*E543)</f>
        <v/>
      </c>
      <c r="G543" s="11">
        <f>IF($B543="","",SUMIFS($O$1:O542,$B$1:B542,$B543))</f>
        <v/>
      </c>
      <c r="H543" s="10">
        <f>IF($B543="","",SUMIFS($P$1:P542,$B$1:B542,$B543))</f>
        <v/>
      </c>
      <c r="I543" s="10">
        <f>IF($B543="","",IF(G543&lt;=0,0,H543/G543))</f>
        <v/>
      </c>
      <c r="J543" s="11">
        <f>IF($B543="","",G543+O543)</f>
        <v/>
      </c>
      <c r="K543" s="10">
        <f>IF($B543="","",IF(J543&lt;=0,0,(H543+P543)/J543))</f>
        <v/>
      </c>
      <c r="L543" s="10">
        <f>IF(OR($B543="",UPPER($C543)&lt;&gt;"V"),"",D543*(E543-I543))</f>
        <v/>
      </c>
      <c r="M543" s="12">
        <f>IF(A543="","",YEAR(A543)*100+MONTH(A543))</f>
        <v/>
      </c>
      <c r="N543" s="12">
        <f>IF($B543="","",IF(AND(UPPER($C543)="V",D543&gt;G543),"Venda maior que a posição",IF(AND(UPPER($C543)&lt;&gt;"C",UPPER($C543)&lt;&gt;"V"),"Use C ou V","")))</f>
        <v/>
      </c>
      <c r="O543" s="11">
        <f>IF($B543="","",IF(UPPER($C543)="C",D543,IF(UPPER($C543)="V",-D543,0)))</f>
        <v/>
      </c>
      <c r="P543" s="10">
        <f>IF($B543="","",IF(UPPER($C543)="C",D543*E543,IF(UPPER($C543)="V",-D543*I543,0)))</f>
        <v/>
      </c>
    </row>
    <row r="544">
      <c r="A544" s="6" t="n"/>
      <c r="B544" s="7" t="n"/>
      <c r="C544" s="7" t="n"/>
      <c r="D544" s="8" t="n"/>
      <c r="E544" s="9" t="n"/>
      <c r="F544" s="10">
        <f>IF(OR($B544="",D544="",E544=""),"",D544*E544)</f>
        <v/>
      </c>
      <c r="G544" s="11">
        <f>IF($B544="","",SUMIFS($O$1:O543,$B$1:B543,$B544))</f>
        <v/>
      </c>
      <c r="H544" s="10">
        <f>IF($B544="","",SUMIFS($P$1:P543,$B$1:B543,$B544))</f>
        <v/>
      </c>
      <c r="I544" s="10">
        <f>IF($B544="","",IF(G544&lt;=0,0,H544/G544))</f>
        <v/>
      </c>
      <c r="J544" s="11">
        <f>IF($B544="","",G544+O544)</f>
        <v/>
      </c>
      <c r="K544" s="10">
        <f>IF($B544="","",IF(J544&lt;=0,0,(H544+P544)/J544))</f>
        <v/>
      </c>
      <c r="L544" s="10">
        <f>IF(OR($B544="",UPPER($C544)&lt;&gt;"V"),"",D544*(E544-I544))</f>
        <v/>
      </c>
      <c r="M544" s="12">
        <f>IF(A544="","",YEAR(A544)*100+MONTH(A544))</f>
        <v/>
      </c>
      <c r="N544" s="12">
        <f>IF($B544="","",IF(AND(UPPER($C544)="V",D544&gt;G544),"Venda maior que a posição",IF(AND(UPPER($C544)&lt;&gt;"C",UPPER($C544)&lt;&gt;"V"),"Use C ou V","")))</f>
        <v/>
      </c>
      <c r="O544" s="11">
        <f>IF($B544="","",IF(UPPER($C544)="C",D544,IF(UPPER($C544)="V",-D544,0)))</f>
        <v/>
      </c>
      <c r="P544" s="10">
        <f>IF($B544="","",IF(UPPER($C544)="C",D544*E544,IF(UPPER($C544)="V",-D544*I544,0)))</f>
        <v/>
      </c>
    </row>
    <row r="545">
      <c r="A545" s="6" t="n"/>
      <c r="B545" s="7" t="n"/>
      <c r="C545" s="7" t="n"/>
      <c r="D545" s="8" t="n"/>
      <c r="E545" s="9" t="n"/>
      <c r="F545" s="10">
        <f>IF(OR($B545="",D545="",E545=""),"",D545*E545)</f>
        <v/>
      </c>
      <c r="G545" s="11">
        <f>IF($B545="","",SUMIFS($O$1:O544,$B$1:B544,$B545))</f>
        <v/>
      </c>
      <c r="H545" s="10">
        <f>IF($B545="","",SUMIFS($P$1:P544,$B$1:B544,$B545))</f>
        <v/>
      </c>
      <c r="I545" s="10">
        <f>IF($B545="","",IF(G545&lt;=0,0,H545/G545))</f>
        <v/>
      </c>
      <c r="J545" s="11">
        <f>IF($B545="","",G545+O545)</f>
        <v/>
      </c>
      <c r="K545" s="10">
        <f>IF($B545="","",IF(J545&lt;=0,0,(H545+P545)/J545))</f>
        <v/>
      </c>
      <c r="L545" s="10">
        <f>IF(OR($B545="",UPPER($C545)&lt;&gt;"V"),"",D545*(E545-I545))</f>
        <v/>
      </c>
      <c r="M545" s="12">
        <f>IF(A545="","",YEAR(A545)*100+MONTH(A545))</f>
        <v/>
      </c>
      <c r="N545" s="12">
        <f>IF($B545="","",IF(AND(UPPER($C545)="V",D545&gt;G545),"Venda maior que a posição",IF(AND(UPPER($C545)&lt;&gt;"C",UPPER($C545)&lt;&gt;"V"),"Use C ou V","")))</f>
        <v/>
      </c>
      <c r="O545" s="11">
        <f>IF($B545="","",IF(UPPER($C545)="C",D545,IF(UPPER($C545)="V",-D545,0)))</f>
        <v/>
      </c>
      <c r="P545" s="10">
        <f>IF($B545="","",IF(UPPER($C545)="C",D545*E545,IF(UPPER($C545)="V",-D545*I545,0)))</f>
        <v/>
      </c>
    </row>
    <row r="546">
      <c r="A546" s="6" t="n"/>
      <c r="B546" s="7" t="n"/>
      <c r="C546" s="7" t="n"/>
      <c r="D546" s="8" t="n"/>
      <c r="E546" s="9" t="n"/>
      <c r="F546" s="10">
        <f>IF(OR($B546="",D546="",E546=""),"",D546*E546)</f>
        <v/>
      </c>
      <c r="G546" s="11">
        <f>IF($B546="","",SUMIFS($O$1:O545,$B$1:B545,$B546))</f>
        <v/>
      </c>
      <c r="H546" s="10">
        <f>IF($B546="","",SUMIFS($P$1:P545,$B$1:B545,$B546))</f>
        <v/>
      </c>
      <c r="I546" s="10">
        <f>IF($B546="","",IF(G546&lt;=0,0,H546/G546))</f>
        <v/>
      </c>
      <c r="J546" s="11">
        <f>IF($B546="","",G546+O546)</f>
        <v/>
      </c>
      <c r="K546" s="10">
        <f>IF($B546="","",IF(J546&lt;=0,0,(H546+P546)/J546))</f>
        <v/>
      </c>
      <c r="L546" s="10">
        <f>IF(OR($B546="",UPPER($C546)&lt;&gt;"V"),"",D546*(E546-I546))</f>
        <v/>
      </c>
      <c r="M546" s="12">
        <f>IF(A546="","",YEAR(A546)*100+MONTH(A546))</f>
        <v/>
      </c>
      <c r="N546" s="12">
        <f>IF($B546="","",IF(AND(UPPER($C546)="V",D546&gt;G546),"Venda maior que a posição",IF(AND(UPPER($C546)&lt;&gt;"C",UPPER($C546)&lt;&gt;"V"),"Use C ou V","")))</f>
        <v/>
      </c>
      <c r="O546" s="11">
        <f>IF($B546="","",IF(UPPER($C546)="C",D546,IF(UPPER($C546)="V",-D546,0)))</f>
        <v/>
      </c>
      <c r="P546" s="10">
        <f>IF($B546="","",IF(UPPER($C546)="C",D546*E546,IF(UPPER($C546)="V",-D546*I546,0)))</f>
        <v/>
      </c>
    </row>
    <row r="547">
      <c r="A547" s="6" t="n"/>
      <c r="B547" s="7" t="n"/>
      <c r="C547" s="7" t="n"/>
      <c r="D547" s="8" t="n"/>
      <c r="E547" s="9" t="n"/>
      <c r="F547" s="10">
        <f>IF(OR($B547="",D547="",E547=""),"",D547*E547)</f>
        <v/>
      </c>
      <c r="G547" s="11">
        <f>IF($B547="","",SUMIFS($O$1:O546,$B$1:B546,$B547))</f>
        <v/>
      </c>
      <c r="H547" s="10">
        <f>IF($B547="","",SUMIFS($P$1:P546,$B$1:B546,$B547))</f>
        <v/>
      </c>
      <c r="I547" s="10">
        <f>IF($B547="","",IF(G547&lt;=0,0,H547/G547))</f>
        <v/>
      </c>
      <c r="J547" s="11">
        <f>IF($B547="","",G547+O547)</f>
        <v/>
      </c>
      <c r="K547" s="10">
        <f>IF($B547="","",IF(J547&lt;=0,0,(H547+P547)/J547))</f>
        <v/>
      </c>
      <c r="L547" s="10">
        <f>IF(OR($B547="",UPPER($C547)&lt;&gt;"V"),"",D547*(E547-I547))</f>
        <v/>
      </c>
      <c r="M547" s="12">
        <f>IF(A547="","",YEAR(A547)*100+MONTH(A547))</f>
        <v/>
      </c>
      <c r="N547" s="12">
        <f>IF($B547="","",IF(AND(UPPER($C547)="V",D547&gt;G547),"Venda maior que a posição",IF(AND(UPPER($C547)&lt;&gt;"C",UPPER($C547)&lt;&gt;"V"),"Use C ou V","")))</f>
        <v/>
      </c>
      <c r="O547" s="11">
        <f>IF($B547="","",IF(UPPER($C547)="C",D547,IF(UPPER($C547)="V",-D547,0)))</f>
        <v/>
      </c>
      <c r="P547" s="10">
        <f>IF($B547="","",IF(UPPER($C547)="C",D547*E547,IF(UPPER($C547)="V",-D547*I547,0)))</f>
        <v/>
      </c>
    </row>
    <row r="548">
      <c r="A548" s="6" t="n"/>
      <c r="B548" s="7" t="n"/>
      <c r="C548" s="7" t="n"/>
      <c r="D548" s="8" t="n"/>
      <c r="E548" s="9" t="n"/>
      <c r="F548" s="10">
        <f>IF(OR($B548="",D548="",E548=""),"",D548*E548)</f>
        <v/>
      </c>
      <c r="G548" s="11">
        <f>IF($B548="","",SUMIFS($O$1:O547,$B$1:B547,$B548))</f>
        <v/>
      </c>
      <c r="H548" s="10">
        <f>IF($B548="","",SUMIFS($P$1:P547,$B$1:B547,$B548))</f>
        <v/>
      </c>
      <c r="I548" s="10">
        <f>IF($B548="","",IF(G548&lt;=0,0,H548/G548))</f>
        <v/>
      </c>
      <c r="J548" s="11">
        <f>IF($B548="","",G548+O548)</f>
        <v/>
      </c>
      <c r="K548" s="10">
        <f>IF($B548="","",IF(J548&lt;=0,0,(H548+P548)/J548))</f>
        <v/>
      </c>
      <c r="L548" s="10">
        <f>IF(OR($B548="",UPPER($C548)&lt;&gt;"V"),"",D548*(E548-I548))</f>
        <v/>
      </c>
      <c r="M548" s="12">
        <f>IF(A548="","",YEAR(A548)*100+MONTH(A548))</f>
        <v/>
      </c>
      <c r="N548" s="12">
        <f>IF($B548="","",IF(AND(UPPER($C548)="V",D548&gt;G548),"Venda maior que a posição",IF(AND(UPPER($C548)&lt;&gt;"C",UPPER($C548)&lt;&gt;"V"),"Use C ou V","")))</f>
        <v/>
      </c>
      <c r="O548" s="11">
        <f>IF($B548="","",IF(UPPER($C548)="C",D548,IF(UPPER($C548)="V",-D548,0)))</f>
        <v/>
      </c>
      <c r="P548" s="10">
        <f>IF($B548="","",IF(UPPER($C548)="C",D548*E548,IF(UPPER($C548)="V",-D548*I548,0)))</f>
        <v/>
      </c>
    </row>
    <row r="549">
      <c r="A549" s="6" t="n"/>
      <c r="B549" s="7" t="n"/>
      <c r="C549" s="7" t="n"/>
      <c r="D549" s="8" t="n"/>
      <c r="E549" s="9" t="n"/>
      <c r="F549" s="10">
        <f>IF(OR($B549="",D549="",E549=""),"",D549*E549)</f>
        <v/>
      </c>
      <c r="G549" s="11">
        <f>IF($B549="","",SUMIFS($O$1:O548,$B$1:B548,$B549))</f>
        <v/>
      </c>
      <c r="H549" s="10">
        <f>IF($B549="","",SUMIFS($P$1:P548,$B$1:B548,$B549))</f>
        <v/>
      </c>
      <c r="I549" s="10">
        <f>IF($B549="","",IF(G549&lt;=0,0,H549/G549))</f>
        <v/>
      </c>
      <c r="J549" s="11">
        <f>IF($B549="","",G549+O549)</f>
        <v/>
      </c>
      <c r="K549" s="10">
        <f>IF($B549="","",IF(J549&lt;=0,0,(H549+P549)/J549))</f>
        <v/>
      </c>
      <c r="L549" s="10">
        <f>IF(OR($B549="",UPPER($C549)&lt;&gt;"V"),"",D549*(E549-I549))</f>
        <v/>
      </c>
      <c r="M549" s="12">
        <f>IF(A549="","",YEAR(A549)*100+MONTH(A549))</f>
        <v/>
      </c>
      <c r="N549" s="12">
        <f>IF($B549="","",IF(AND(UPPER($C549)="V",D549&gt;G549),"Venda maior que a posição",IF(AND(UPPER($C549)&lt;&gt;"C",UPPER($C549)&lt;&gt;"V"),"Use C ou V","")))</f>
        <v/>
      </c>
      <c r="O549" s="11">
        <f>IF($B549="","",IF(UPPER($C549)="C",D549,IF(UPPER($C549)="V",-D549,0)))</f>
        <v/>
      </c>
      <c r="P549" s="10">
        <f>IF($B549="","",IF(UPPER($C549)="C",D549*E549,IF(UPPER($C549)="V",-D549*I549,0)))</f>
        <v/>
      </c>
    </row>
    <row r="550">
      <c r="A550" s="6" t="n"/>
      <c r="B550" s="7" t="n"/>
      <c r="C550" s="7" t="n"/>
      <c r="D550" s="8" t="n"/>
      <c r="E550" s="9" t="n"/>
      <c r="F550" s="10">
        <f>IF(OR($B550="",D550="",E550=""),"",D550*E550)</f>
        <v/>
      </c>
      <c r="G550" s="11">
        <f>IF($B550="","",SUMIFS($O$1:O549,$B$1:B549,$B550))</f>
        <v/>
      </c>
      <c r="H550" s="10">
        <f>IF($B550="","",SUMIFS($P$1:P549,$B$1:B549,$B550))</f>
        <v/>
      </c>
      <c r="I550" s="10">
        <f>IF($B550="","",IF(G550&lt;=0,0,H550/G550))</f>
        <v/>
      </c>
      <c r="J550" s="11">
        <f>IF($B550="","",G550+O550)</f>
        <v/>
      </c>
      <c r="K550" s="10">
        <f>IF($B550="","",IF(J550&lt;=0,0,(H550+P550)/J550))</f>
        <v/>
      </c>
      <c r="L550" s="10">
        <f>IF(OR($B550="",UPPER($C550)&lt;&gt;"V"),"",D550*(E550-I550))</f>
        <v/>
      </c>
      <c r="M550" s="12">
        <f>IF(A550="","",YEAR(A550)*100+MONTH(A550))</f>
        <v/>
      </c>
      <c r="N550" s="12">
        <f>IF($B550="","",IF(AND(UPPER($C550)="V",D550&gt;G550),"Venda maior que a posição",IF(AND(UPPER($C550)&lt;&gt;"C",UPPER($C550)&lt;&gt;"V"),"Use C ou V","")))</f>
        <v/>
      </c>
      <c r="O550" s="11">
        <f>IF($B550="","",IF(UPPER($C550)="C",D550,IF(UPPER($C550)="V",-D550,0)))</f>
        <v/>
      </c>
      <c r="P550" s="10">
        <f>IF($B550="","",IF(UPPER($C550)="C",D550*E550,IF(UPPER($C550)="V",-D550*I550,0)))</f>
        <v/>
      </c>
    </row>
    <row r="551">
      <c r="A551" s="6" t="n"/>
      <c r="B551" s="7" t="n"/>
      <c r="C551" s="7" t="n"/>
      <c r="D551" s="8" t="n"/>
      <c r="E551" s="9" t="n"/>
      <c r="F551" s="10">
        <f>IF(OR($B551="",D551="",E551=""),"",D551*E551)</f>
        <v/>
      </c>
      <c r="G551" s="11">
        <f>IF($B551="","",SUMIFS($O$1:O550,$B$1:B550,$B551))</f>
        <v/>
      </c>
      <c r="H551" s="10">
        <f>IF($B551="","",SUMIFS($P$1:P550,$B$1:B550,$B551))</f>
        <v/>
      </c>
      <c r="I551" s="10">
        <f>IF($B551="","",IF(G551&lt;=0,0,H551/G551))</f>
        <v/>
      </c>
      <c r="J551" s="11">
        <f>IF($B551="","",G551+O551)</f>
        <v/>
      </c>
      <c r="K551" s="10">
        <f>IF($B551="","",IF(J551&lt;=0,0,(H551+P551)/J551))</f>
        <v/>
      </c>
      <c r="L551" s="10">
        <f>IF(OR($B551="",UPPER($C551)&lt;&gt;"V"),"",D551*(E551-I551))</f>
        <v/>
      </c>
      <c r="M551" s="12">
        <f>IF(A551="","",YEAR(A551)*100+MONTH(A551))</f>
        <v/>
      </c>
      <c r="N551" s="12">
        <f>IF($B551="","",IF(AND(UPPER($C551)="V",D551&gt;G551),"Venda maior que a posição",IF(AND(UPPER($C551)&lt;&gt;"C",UPPER($C551)&lt;&gt;"V"),"Use C ou V","")))</f>
        <v/>
      </c>
      <c r="O551" s="11">
        <f>IF($B551="","",IF(UPPER($C551)="C",D551,IF(UPPER($C551)="V",-D551,0)))</f>
        <v/>
      </c>
      <c r="P551" s="10">
        <f>IF($B551="","",IF(UPPER($C551)="C",D551*E551,IF(UPPER($C551)="V",-D551*I551,0)))</f>
        <v/>
      </c>
    </row>
    <row r="552">
      <c r="A552" s="6" t="n"/>
      <c r="B552" s="7" t="n"/>
      <c r="C552" s="7" t="n"/>
      <c r="D552" s="8" t="n"/>
      <c r="E552" s="9" t="n"/>
      <c r="F552" s="10">
        <f>IF(OR($B552="",D552="",E552=""),"",D552*E552)</f>
        <v/>
      </c>
      <c r="G552" s="11">
        <f>IF($B552="","",SUMIFS($O$1:O551,$B$1:B551,$B552))</f>
        <v/>
      </c>
      <c r="H552" s="10">
        <f>IF($B552="","",SUMIFS($P$1:P551,$B$1:B551,$B552))</f>
        <v/>
      </c>
      <c r="I552" s="10">
        <f>IF($B552="","",IF(G552&lt;=0,0,H552/G552))</f>
        <v/>
      </c>
      <c r="J552" s="11">
        <f>IF($B552="","",G552+O552)</f>
        <v/>
      </c>
      <c r="K552" s="10">
        <f>IF($B552="","",IF(J552&lt;=0,0,(H552+P552)/J552))</f>
        <v/>
      </c>
      <c r="L552" s="10">
        <f>IF(OR($B552="",UPPER($C552)&lt;&gt;"V"),"",D552*(E552-I552))</f>
        <v/>
      </c>
      <c r="M552" s="12">
        <f>IF(A552="","",YEAR(A552)*100+MONTH(A552))</f>
        <v/>
      </c>
      <c r="N552" s="12">
        <f>IF($B552="","",IF(AND(UPPER($C552)="V",D552&gt;G552),"Venda maior que a posição",IF(AND(UPPER($C552)&lt;&gt;"C",UPPER($C552)&lt;&gt;"V"),"Use C ou V","")))</f>
        <v/>
      </c>
      <c r="O552" s="11">
        <f>IF($B552="","",IF(UPPER($C552)="C",D552,IF(UPPER($C552)="V",-D552,0)))</f>
        <v/>
      </c>
      <c r="P552" s="10">
        <f>IF($B552="","",IF(UPPER($C552)="C",D552*E552,IF(UPPER($C552)="V",-D552*I552,0)))</f>
        <v/>
      </c>
    </row>
    <row r="553">
      <c r="A553" s="6" t="n"/>
      <c r="B553" s="7" t="n"/>
      <c r="C553" s="7" t="n"/>
      <c r="D553" s="8" t="n"/>
      <c r="E553" s="9" t="n"/>
      <c r="F553" s="10">
        <f>IF(OR($B553="",D553="",E553=""),"",D553*E553)</f>
        <v/>
      </c>
      <c r="G553" s="11">
        <f>IF($B553="","",SUMIFS($O$1:O552,$B$1:B552,$B553))</f>
        <v/>
      </c>
      <c r="H553" s="10">
        <f>IF($B553="","",SUMIFS($P$1:P552,$B$1:B552,$B553))</f>
        <v/>
      </c>
      <c r="I553" s="10">
        <f>IF($B553="","",IF(G553&lt;=0,0,H553/G553))</f>
        <v/>
      </c>
      <c r="J553" s="11">
        <f>IF($B553="","",G553+O553)</f>
        <v/>
      </c>
      <c r="K553" s="10">
        <f>IF($B553="","",IF(J553&lt;=0,0,(H553+P553)/J553))</f>
        <v/>
      </c>
      <c r="L553" s="10">
        <f>IF(OR($B553="",UPPER($C553)&lt;&gt;"V"),"",D553*(E553-I553))</f>
        <v/>
      </c>
      <c r="M553" s="12">
        <f>IF(A553="","",YEAR(A553)*100+MONTH(A553))</f>
        <v/>
      </c>
      <c r="N553" s="12">
        <f>IF($B553="","",IF(AND(UPPER($C553)="V",D553&gt;G553),"Venda maior que a posição",IF(AND(UPPER($C553)&lt;&gt;"C",UPPER($C553)&lt;&gt;"V"),"Use C ou V","")))</f>
        <v/>
      </c>
      <c r="O553" s="11">
        <f>IF($B553="","",IF(UPPER($C553)="C",D553,IF(UPPER($C553)="V",-D553,0)))</f>
        <v/>
      </c>
      <c r="P553" s="10">
        <f>IF($B553="","",IF(UPPER($C553)="C",D553*E553,IF(UPPER($C553)="V",-D553*I553,0)))</f>
        <v/>
      </c>
    </row>
    <row r="554">
      <c r="A554" s="6" t="n"/>
      <c r="B554" s="7" t="n"/>
      <c r="C554" s="7" t="n"/>
      <c r="D554" s="8" t="n"/>
      <c r="E554" s="9" t="n"/>
      <c r="F554" s="10">
        <f>IF(OR($B554="",D554="",E554=""),"",D554*E554)</f>
        <v/>
      </c>
      <c r="G554" s="11">
        <f>IF($B554="","",SUMIFS($O$1:O553,$B$1:B553,$B554))</f>
        <v/>
      </c>
      <c r="H554" s="10">
        <f>IF($B554="","",SUMIFS($P$1:P553,$B$1:B553,$B554))</f>
        <v/>
      </c>
      <c r="I554" s="10">
        <f>IF($B554="","",IF(G554&lt;=0,0,H554/G554))</f>
        <v/>
      </c>
      <c r="J554" s="11">
        <f>IF($B554="","",G554+O554)</f>
        <v/>
      </c>
      <c r="K554" s="10">
        <f>IF($B554="","",IF(J554&lt;=0,0,(H554+P554)/J554))</f>
        <v/>
      </c>
      <c r="L554" s="10">
        <f>IF(OR($B554="",UPPER($C554)&lt;&gt;"V"),"",D554*(E554-I554))</f>
        <v/>
      </c>
      <c r="M554" s="12">
        <f>IF(A554="","",YEAR(A554)*100+MONTH(A554))</f>
        <v/>
      </c>
      <c r="N554" s="12">
        <f>IF($B554="","",IF(AND(UPPER($C554)="V",D554&gt;G554),"Venda maior que a posição",IF(AND(UPPER($C554)&lt;&gt;"C",UPPER($C554)&lt;&gt;"V"),"Use C ou V","")))</f>
        <v/>
      </c>
      <c r="O554" s="11">
        <f>IF($B554="","",IF(UPPER($C554)="C",D554,IF(UPPER($C554)="V",-D554,0)))</f>
        <v/>
      </c>
      <c r="P554" s="10">
        <f>IF($B554="","",IF(UPPER($C554)="C",D554*E554,IF(UPPER($C554)="V",-D554*I554,0)))</f>
        <v/>
      </c>
    </row>
    <row r="555">
      <c r="A555" s="6" t="n"/>
      <c r="B555" s="7" t="n"/>
      <c r="C555" s="7" t="n"/>
      <c r="D555" s="8" t="n"/>
      <c r="E555" s="9" t="n"/>
      <c r="F555" s="10">
        <f>IF(OR($B555="",D555="",E555=""),"",D555*E555)</f>
        <v/>
      </c>
      <c r="G555" s="11">
        <f>IF($B555="","",SUMIFS($O$1:O554,$B$1:B554,$B555))</f>
        <v/>
      </c>
      <c r="H555" s="10">
        <f>IF($B555="","",SUMIFS($P$1:P554,$B$1:B554,$B555))</f>
        <v/>
      </c>
      <c r="I555" s="10">
        <f>IF($B555="","",IF(G555&lt;=0,0,H555/G555))</f>
        <v/>
      </c>
      <c r="J555" s="11">
        <f>IF($B555="","",G555+O555)</f>
        <v/>
      </c>
      <c r="K555" s="10">
        <f>IF($B555="","",IF(J555&lt;=0,0,(H555+P555)/J555))</f>
        <v/>
      </c>
      <c r="L555" s="10">
        <f>IF(OR($B555="",UPPER($C555)&lt;&gt;"V"),"",D555*(E555-I555))</f>
        <v/>
      </c>
      <c r="M555" s="12">
        <f>IF(A555="","",YEAR(A555)*100+MONTH(A555))</f>
        <v/>
      </c>
      <c r="N555" s="12">
        <f>IF($B555="","",IF(AND(UPPER($C555)="V",D555&gt;G555),"Venda maior que a posição",IF(AND(UPPER($C555)&lt;&gt;"C",UPPER($C555)&lt;&gt;"V"),"Use C ou V","")))</f>
        <v/>
      </c>
      <c r="O555" s="11">
        <f>IF($B555="","",IF(UPPER($C555)="C",D555,IF(UPPER($C555)="V",-D555,0)))</f>
        <v/>
      </c>
      <c r="P555" s="10">
        <f>IF($B555="","",IF(UPPER($C555)="C",D555*E555,IF(UPPER($C555)="V",-D555*I555,0)))</f>
        <v/>
      </c>
    </row>
    <row r="556">
      <c r="A556" s="6" t="n"/>
      <c r="B556" s="7" t="n"/>
      <c r="C556" s="7" t="n"/>
      <c r="D556" s="8" t="n"/>
      <c r="E556" s="9" t="n"/>
      <c r="F556" s="10">
        <f>IF(OR($B556="",D556="",E556=""),"",D556*E556)</f>
        <v/>
      </c>
      <c r="G556" s="11">
        <f>IF($B556="","",SUMIFS($O$1:O555,$B$1:B555,$B556))</f>
        <v/>
      </c>
      <c r="H556" s="10">
        <f>IF($B556="","",SUMIFS($P$1:P555,$B$1:B555,$B556))</f>
        <v/>
      </c>
      <c r="I556" s="10">
        <f>IF($B556="","",IF(G556&lt;=0,0,H556/G556))</f>
        <v/>
      </c>
      <c r="J556" s="11">
        <f>IF($B556="","",G556+O556)</f>
        <v/>
      </c>
      <c r="K556" s="10">
        <f>IF($B556="","",IF(J556&lt;=0,0,(H556+P556)/J556))</f>
        <v/>
      </c>
      <c r="L556" s="10">
        <f>IF(OR($B556="",UPPER($C556)&lt;&gt;"V"),"",D556*(E556-I556))</f>
        <v/>
      </c>
      <c r="M556" s="12">
        <f>IF(A556="","",YEAR(A556)*100+MONTH(A556))</f>
        <v/>
      </c>
      <c r="N556" s="12">
        <f>IF($B556="","",IF(AND(UPPER($C556)="V",D556&gt;G556),"Venda maior que a posição",IF(AND(UPPER($C556)&lt;&gt;"C",UPPER($C556)&lt;&gt;"V"),"Use C ou V","")))</f>
        <v/>
      </c>
      <c r="O556" s="11">
        <f>IF($B556="","",IF(UPPER($C556)="C",D556,IF(UPPER($C556)="V",-D556,0)))</f>
        <v/>
      </c>
      <c r="P556" s="10">
        <f>IF($B556="","",IF(UPPER($C556)="C",D556*E556,IF(UPPER($C556)="V",-D556*I556,0)))</f>
        <v/>
      </c>
    </row>
    <row r="557">
      <c r="A557" s="6" t="n"/>
      <c r="B557" s="7" t="n"/>
      <c r="C557" s="7" t="n"/>
      <c r="D557" s="8" t="n"/>
      <c r="E557" s="9" t="n"/>
      <c r="F557" s="10">
        <f>IF(OR($B557="",D557="",E557=""),"",D557*E557)</f>
        <v/>
      </c>
      <c r="G557" s="11">
        <f>IF($B557="","",SUMIFS($O$1:O556,$B$1:B556,$B557))</f>
        <v/>
      </c>
      <c r="H557" s="10">
        <f>IF($B557="","",SUMIFS($P$1:P556,$B$1:B556,$B557))</f>
        <v/>
      </c>
      <c r="I557" s="10">
        <f>IF($B557="","",IF(G557&lt;=0,0,H557/G557))</f>
        <v/>
      </c>
      <c r="J557" s="11">
        <f>IF($B557="","",G557+O557)</f>
        <v/>
      </c>
      <c r="K557" s="10">
        <f>IF($B557="","",IF(J557&lt;=0,0,(H557+P557)/J557))</f>
        <v/>
      </c>
      <c r="L557" s="10">
        <f>IF(OR($B557="",UPPER($C557)&lt;&gt;"V"),"",D557*(E557-I557))</f>
        <v/>
      </c>
      <c r="M557" s="12">
        <f>IF(A557="","",YEAR(A557)*100+MONTH(A557))</f>
        <v/>
      </c>
      <c r="N557" s="12">
        <f>IF($B557="","",IF(AND(UPPER($C557)="V",D557&gt;G557),"Venda maior que a posição",IF(AND(UPPER($C557)&lt;&gt;"C",UPPER($C557)&lt;&gt;"V"),"Use C ou V","")))</f>
        <v/>
      </c>
      <c r="O557" s="11">
        <f>IF($B557="","",IF(UPPER($C557)="C",D557,IF(UPPER($C557)="V",-D557,0)))</f>
        <v/>
      </c>
      <c r="P557" s="10">
        <f>IF($B557="","",IF(UPPER($C557)="C",D557*E557,IF(UPPER($C557)="V",-D557*I557,0)))</f>
        <v/>
      </c>
    </row>
    <row r="558">
      <c r="A558" s="6" t="n"/>
      <c r="B558" s="7" t="n"/>
      <c r="C558" s="7" t="n"/>
      <c r="D558" s="8" t="n"/>
      <c r="E558" s="9" t="n"/>
      <c r="F558" s="10">
        <f>IF(OR($B558="",D558="",E558=""),"",D558*E558)</f>
        <v/>
      </c>
      <c r="G558" s="11">
        <f>IF($B558="","",SUMIFS($O$1:O557,$B$1:B557,$B558))</f>
        <v/>
      </c>
      <c r="H558" s="10">
        <f>IF($B558="","",SUMIFS($P$1:P557,$B$1:B557,$B558))</f>
        <v/>
      </c>
      <c r="I558" s="10">
        <f>IF($B558="","",IF(G558&lt;=0,0,H558/G558))</f>
        <v/>
      </c>
      <c r="J558" s="11">
        <f>IF($B558="","",G558+O558)</f>
        <v/>
      </c>
      <c r="K558" s="10">
        <f>IF($B558="","",IF(J558&lt;=0,0,(H558+P558)/J558))</f>
        <v/>
      </c>
      <c r="L558" s="10">
        <f>IF(OR($B558="",UPPER($C558)&lt;&gt;"V"),"",D558*(E558-I558))</f>
        <v/>
      </c>
      <c r="M558" s="12">
        <f>IF(A558="","",YEAR(A558)*100+MONTH(A558))</f>
        <v/>
      </c>
      <c r="N558" s="12">
        <f>IF($B558="","",IF(AND(UPPER($C558)="V",D558&gt;G558),"Venda maior que a posição",IF(AND(UPPER($C558)&lt;&gt;"C",UPPER($C558)&lt;&gt;"V"),"Use C ou V","")))</f>
        <v/>
      </c>
      <c r="O558" s="11">
        <f>IF($B558="","",IF(UPPER($C558)="C",D558,IF(UPPER($C558)="V",-D558,0)))</f>
        <v/>
      </c>
      <c r="P558" s="10">
        <f>IF($B558="","",IF(UPPER($C558)="C",D558*E558,IF(UPPER($C558)="V",-D558*I558,0)))</f>
        <v/>
      </c>
    </row>
    <row r="559">
      <c r="A559" s="6" t="n"/>
      <c r="B559" s="7" t="n"/>
      <c r="C559" s="7" t="n"/>
      <c r="D559" s="8" t="n"/>
      <c r="E559" s="9" t="n"/>
      <c r="F559" s="10">
        <f>IF(OR($B559="",D559="",E559=""),"",D559*E559)</f>
        <v/>
      </c>
      <c r="G559" s="11">
        <f>IF($B559="","",SUMIFS($O$1:O558,$B$1:B558,$B559))</f>
        <v/>
      </c>
      <c r="H559" s="10">
        <f>IF($B559="","",SUMIFS($P$1:P558,$B$1:B558,$B559))</f>
        <v/>
      </c>
      <c r="I559" s="10">
        <f>IF($B559="","",IF(G559&lt;=0,0,H559/G559))</f>
        <v/>
      </c>
      <c r="J559" s="11">
        <f>IF($B559="","",G559+O559)</f>
        <v/>
      </c>
      <c r="K559" s="10">
        <f>IF($B559="","",IF(J559&lt;=0,0,(H559+P559)/J559))</f>
        <v/>
      </c>
      <c r="L559" s="10">
        <f>IF(OR($B559="",UPPER($C559)&lt;&gt;"V"),"",D559*(E559-I559))</f>
        <v/>
      </c>
      <c r="M559" s="12">
        <f>IF(A559="","",YEAR(A559)*100+MONTH(A559))</f>
        <v/>
      </c>
      <c r="N559" s="12">
        <f>IF($B559="","",IF(AND(UPPER($C559)="V",D559&gt;G559),"Venda maior que a posição",IF(AND(UPPER($C559)&lt;&gt;"C",UPPER($C559)&lt;&gt;"V"),"Use C ou V","")))</f>
        <v/>
      </c>
      <c r="O559" s="11">
        <f>IF($B559="","",IF(UPPER($C559)="C",D559,IF(UPPER($C559)="V",-D559,0)))</f>
        <v/>
      </c>
      <c r="P559" s="10">
        <f>IF($B559="","",IF(UPPER($C559)="C",D559*E559,IF(UPPER($C559)="V",-D559*I559,0)))</f>
        <v/>
      </c>
    </row>
    <row r="560">
      <c r="A560" s="6" t="n"/>
      <c r="B560" s="7" t="n"/>
      <c r="C560" s="7" t="n"/>
      <c r="D560" s="8" t="n"/>
      <c r="E560" s="9" t="n"/>
      <c r="F560" s="10">
        <f>IF(OR($B560="",D560="",E560=""),"",D560*E560)</f>
        <v/>
      </c>
      <c r="G560" s="11">
        <f>IF($B560="","",SUMIFS($O$1:O559,$B$1:B559,$B560))</f>
        <v/>
      </c>
      <c r="H560" s="10">
        <f>IF($B560="","",SUMIFS($P$1:P559,$B$1:B559,$B560))</f>
        <v/>
      </c>
      <c r="I560" s="10">
        <f>IF($B560="","",IF(G560&lt;=0,0,H560/G560))</f>
        <v/>
      </c>
      <c r="J560" s="11">
        <f>IF($B560="","",G560+O560)</f>
        <v/>
      </c>
      <c r="K560" s="10">
        <f>IF($B560="","",IF(J560&lt;=0,0,(H560+P560)/J560))</f>
        <v/>
      </c>
      <c r="L560" s="10">
        <f>IF(OR($B560="",UPPER($C560)&lt;&gt;"V"),"",D560*(E560-I560))</f>
        <v/>
      </c>
      <c r="M560" s="12">
        <f>IF(A560="","",YEAR(A560)*100+MONTH(A560))</f>
        <v/>
      </c>
      <c r="N560" s="12">
        <f>IF($B560="","",IF(AND(UPPER($C560)="V",D560&gt;G560),"Venda maior que a posição",IF(AND(UPPER($C560)&lt;&gt;"C",UPPER($C560)&lt;&gt;"V"),"Use C ou V","")))</f>
        <v/>
      </c>
      <c r="O560" s="11">
        <f>IF($B560="","",IF(UPPER($C560)="C",D560,IF(UPPER($C560)="V",-D560,0)))</f>
        <v/>
      </c>
      <c r="P560" s="10">
        <f>IF($B560="","",IF(UPPER($C560)="C",D560*E560,IF(UPPER($C560)="V",-D560*I560,0)))</f>
        <v/>
      </c>
    </row>
    <row r="561">
      <c r="A561" s="6" t="n"/>
      <c r="B561" s="7" t="n"/>
      <c r="C561" s="7" t="n"/>
      <c r="D561" s="8" t="n"/>
      <c r="E561" s="9" t="n"/>
      <c r="F561" s="10">
        <f>IF(OR($B561="",D561="",E561=""),"",D561*E561)</f>
        <v/>
      </c>
      <c r="G561" s="11">
        <f>IF($B561="","",SUMIFS($O$1:O560,$B$1:B560,$B561))</f>
        <v/>
      </c>
      <c r="H561" s="10">
        <f>IF($B561="","",SUMIFS($P$1:P560,$B$1:B560,$B561))</f>
        <v/>
      </c>
      <c r="I561" s="10">
        <f>IF($B561="","",IF(G561&lt;=0,0,H561/G561))</f>
        <v/>
      </c>
      <c r="J561" s="11">
        <f>IF($B561="","",G561+O561)</f>
        <v/>
      </c>
      <c r="K561" s="10">
        <f>IF($B561="","",IF(J561&lt;=0,0,(H561+P561)/J561))</f>
        <v/>
      </c>
      <c r="L561" s="10">
        <f>IF(OR($B561="",UPPER($C561)&lt;&gt;"V"),"",D561*(E561-I561))</f>
        <v/>
      </c>
      <c r="M561" s="12">
        <f>IF(A561="","",YEAR(A561)*100+MONTH(A561))</f>
        <v/>
      </c>
      <c r="N561" s="12">
        <f>IF($B561="","",IF(AND(UPPER($C561)="V",D561&gt;G561),"Venda maior que a posição",IF(AND(UPPER($C561)&lt;&gt;"C",UPPER($C561)&lt;&gt;"V"),"Use C ou V","")))</f>
        <v/>
      </c>
      <c r="O561" s="11">
        <f>IF($B561="","",IF(UPPER($C561)="C",D561,IF(UPPER($C561)="V",-D561,0)))</f>
        <v/>
      </c>
      <c r="P561" s="10">
        <f>IF($B561="","",IF(UPPER($C561)="C",D561*E561,IF(UPPER($C561)="V",-D561*I561,0)))</f>
        <v/>
      </c>
    </row>
    <row r="562">
      <c r="A562" s="6" t="n"/>
      <c r="B562" s="7" t="n"/>
      <c r="C562" s="7" t="n"/>
      <c r="D562" s="8" t="n"/>
      <c r="E562" s="9" t="n"/>
      <c r="F562" s="10">
        <f>IF(OR($B562="",D562="",E562=""),"",D562*E562)</f>
        <v/>
      </c>
      <c r="G562" s="11">
        <f>IF($B562="","",SUMIFS($O$1:O561,$B$1:B561,$B562))</f>
        <v/>
      </c>
      <c r="H562" s="10">
        <f>IF($B562="","",SUMIFS($P$1:P561,$B$1:B561,$B562))</f>
        <v/>
      </c>
      <c r="I562" s="10">
        <f>IF($B562="","",IF(G562&lt;=0,0,H562/G562))</f>
        <v/>
      </c>
      <c r="J562" s="11">
        <f>IF($B562="","",G562+O562)</f>
        <v/>
      </c>
      <c r="K562" s="10">
        <f>IF($B562="","",IF(J562&lt;=0,0,(H562+P562)/J562))</f>
        <v/>
      </c>
      <c r="L562" s="10">
        <f>IF(OR($B562="",UPPER($C562)&lt;&gt;"V"),"",D562*(E562-I562))</f>
        <v/>
      </c>
      <c r="M562" s="12">
        <f>IF(A562="","",YEAR(A562)*100+MONTH(A562))</f>
        <v/>
      </c>
      <c r="N562" s="12">
        <f>IF($B562="","",IF(AND(UPPER($C562)="V",D562&gt;G562),"Venda maior que a posição",IF(AND(UPPER($C562)&lt;&gt;"C",UPPER($C562)&lt;&gt;"V"),"Use C ou V","")))</f>
        <v/>
      </c>
      <c r="O562" s="11">
        <f>IF($B562="","",IF(UPPER($C562)="C",D562,IF(UPPER($C562)="V",-D562,0)))</f>
        <v/>
      </c>
      <c r="P562" s="10">
        <f>IF($B562="","",IF(UPPER($C562)="C",D562*E562,IF(UPPER($C562)="V",-D562*I562,0)))</f>
        <v/>
      </c>
    </row>
    <row r="563">
      <c r="A563" s="6" t="n"/>
      <c r="B563" s="7" t="n"/>
      <c r="C563" s="7" t="n"/>
      <c r="D563" s="8" t="n"/>
      <c r="E563" s="9" t="n"/>
      <c r="F563" s="10">
        <f>IF(OR($B563="",D563="",E563=""),"",D563*E563)</f>
        <v/>
      </c>
      <c r="G563" s="11">
        <f>IF($B563="","",SUMIFS($O$1:O562,$B$1:B562,$B563))</f>
        <v/>
      </c>
      <c r="H563" s="10">
        <f>IF($B563="","",SUMIFS($P$1:P562,$B$1:B562,$B563))</f>
        <v/>
      </c>
      <c r="I563" s="10">
        <f>IF($B563="","",IF(G563&lt;=0,0,H563/G563))</f>
        <v/>
      </c>
      <c r="J563" s="11">
        <f>IF($B563="","",G563+O563)</f>
        <v/>
      </c>
      <c r="K563" s="10">
        <f>IF($B563="","",IF(J563&lt;=0,0,(H563+P563)/J563))</f>
        <v/>
      </c>
      <c r="L563" s="10">
        <f>IF(OR($B563="",UPPER($C563)&lt;&gt;"V"),"",D563*(E563-I563))</f>
        <v/>
      </c>
      <c r="M563" s="12">
        <f>IF(A563="","",YEAR(A563)*100+MONTH(A563))</f>
        <v/>
      </c>
      <c r="N563" s="12">
        <f>IF($B563="","",IF(AND(UPPER($C563)="V",D563&gt;G563),"Venda maior que a posição",IF(AND(UPPER($C563)&lt;&gt;"C",UPPER($C563)&lt;&gt;"V"),"Use C ou V","")))</f>
        <v/>
      </c>
      <c r="O563" s="11">
        <f>IF($B563="","",IF(UPPER($C563)="C",D563,IF(UPPER($C563)="V",-D563,0)))</f>
        <v/>
      </c>
      <c r="P563" s="10">
        <f>IF($B563="","",IF(UPPER($C563)="C",D563*E563,IF(UPPER($C563)="V",-D563*I563,0)))</f>
        <v/>
      </c>
    </row>
    <row r="564">
      <c r="A564" s="6" t="n"/>
      <c r="B564" s="7" t="n"/>
      <c r="C564" s="7" t="n"/>
      <c r="D564" s="8" t="n"/>
      <c r="E564" s="9" t="n"/>
      <c r="F564" s="10">
        <f>IF(OR($B564="",D564="",E564=""),"",D564*E564)</f>
        <v/>
      </c>
      <c r="G564" s="11">
        <f>IF($B564="","",SUMIFS($O$1:O563,$B$1:B563,$B564))</f>
        <v/>
      </c>
      <c r="H564" s="10">
        <f>IF($B564="","",SUMIFS($P$1:P563,$B$1:B563,$B564))</f>
        <v/>
      </c>
      <c r="I564" s="10">
        <f>IF($B564="","",IF(G564&lt;=0,0,H564/G564))</f>
        <v/>
      </c>
      <c r="J564" s="11">
        <f>IF($B564="","",G564+O564)</f>
        <v/>
      </c>
      <c r="K564" s="10">
        <f>IF($B564="","",IF(J564&lt;=0,0,(H564+P564)/J564))</f>
        <v/>
      </c>
      <c r="L564" s="10">
        <f>IF(OR($B564="",UPPER($C564)&lt;&gt;"V"),"",D564*(E564-I564))</f>
        <v/>
      </c>
      <c r="M564" s="12">
        <f>IF(A564="","",YEAR(A564)*100+MONTH(A564))</f>
        <v/>
      </c>
      <c r="N564" s="12">
        <f>IF($B564="","",IF(AND(UPPER($C564)="V",D564&gt;G564),"Venda maior que a posição",IF(AND(UPPER($C564)&lt;&gt;"C",UPPER($C564)&lt;&gt;"V"),"Use C ou V","")))</f>
        <v/>
      </c>
      <c r="O564" s="11">
        <f>IF($B564="","",IF(UPPER($C564)="C",D564,IF(UPPER($C564)="V",-D564,0)))</f>
        <v/>
      </c>
      <c r="P564" s="10">
        <f>IF($B564="","",IF(UPPER($C564)="C",D564*E564,IF(UPPER($C564)="V",-D564*I564,0)))</f>
        <v/>
      </c>
    </row>
    <row r="565">
      <c r="A565" s="6" t="n"/>
      <c r="B565" s="7" t="n"/>
      <c r="C565" s="7" t="n"/>
      <c r="D565" s="8" t="n"/>
      <c r="E565" s="9" t="n"/>
      <c r="F565" s="10">
        <f>IF(OR($B565="",D565="",E565=""),"",D565*E565)</f>
        <v/>
      </c>
      <c r="G565" s="11">
        <f>IF($B565="","",SUMIFS($O$1:O564,$B$1:B564,$B565))</f>
        <v/>
      </c>
      <c r="H565" s="10">
        <f>IF($B565="","",SUMIFS($P$1:P564,$B$1:B564,$B565))</f>
        <v/>
      </c>
      <c r="I565" s="10">
        <f>IF($B565="","",IF(G565&lt;=0,0,H565/G565))</f>
        <v/>
      </c>
      <c r="J565" s="11">
        <f>IF($B565="","",G565+O565)</f>
        <v/>
      </c>
      <c r="K565" s="10">
        <f>IF($B565="","",IF(J565&lt;=0,0,(H565+P565)/J565))</f>
        <v/>
      </c>
      <c r="L565" s="10">
        <f>IF(OR($B565="",UPPER($C565)&lt;&gt;"V"),"",D565*(E565-I565))</f>
        <v/>
      </c>
      <c r="M565" s="12">
        <f>IF(A565="","",YEAR(A565)*100+MONTH(A565))</f>
        <v/>
      </c>
      <c r="N565" s="12">
        <f>IF($B565="","",IF(AND(UPPER($C565)="V",D565&gt;G565),"Venda maior que a posição",IF(AND(UPPER($C565)&lt;&gt;"C",UPPER($C565)&lt;&gt;"V"),"Use C ou V","")))</f>
        <v/>
      </c>
      <c r="O565" s="11">
        <f>IF($B565="","",IF(UPPER($C565)="C",D565,IF(UPPER($C565)="V",-D565,0)))</f>
        <v/>
      </c>
      <c r="P565" s="10">
        <f>IF($B565="","",IF(UPPER($C565)="C",D565*E565,IF(UPPER($C565)="V",-D565*I565,0)))</f>
        <v/>
      </c>
    </row>
    <row r="566">
      <c r="A566" s="6" t="n"/>
      <c r="B566" s="7" t="n"/>
      <c r="C566" s="7" t="n"/>
      <c r="D566" s="8" t="n"/>
      <c r="E566" s="9" t="n"/>
      <c r="F566" s="10">
        <f>IF(OR($B566="",D566="",E566=""),"",D566*E566)</f>
        <v/>
      </c>
      <c r="G566" s="11">
        <f>IF($B566="","",SUMIFS($O$1:O565,$B$1:B565,$B566))</f>
        <v/>
      </c>
      <c r="H566" s="10">
        <f>IF($B566="","",SUMIFS($P$1:P565,$B$1:B565,$B566))</f>
        <v/>
      </c>
      <c r="I566" s="10">
        <f>IF($B566="","",IF(G566&lt;=0,0,H566/G566))</f>
        <v/>
      </c>
      <c r="J566" s="11">
        <f>IF($B566="","",G566+O566)</f>
        <v/>
      </c>
      <c r="K566" s="10">
        <f>IF($B566="","",IF(J566&lt;=0,0,(H566+P566)/J566))</f>
        <v/>
      </c>
      <c r="L566" s="10">
        <f>IF(OR($B566="",UPPER($C566)&lt;&gt;"V"),"",D566*(E566-I566))</f>
        <v/>
      </c>
      <c r="M566" s="12">
        <f>IF(A566="","",YEAR(A566)*100+MONTH(A566))</f>
        <v/>
      </c>
      <c r="N566" s="12">
        <f>IF($B566="","",IF(AND(UPPER($C566)="V",D566&gt;G566),"Venda maior que a posição",IF(AND(UPPER($C566)&lt;&gt;"C",UPPER($C566)&lt;&gt;"V"),"Use C ou V","")))</f>
        <v/>
      </c>
      <c r="O566" s="11">
        <f>IF($B566="","",IF(UPPER($C566)="C",D566,IF(UPPER($C566)="V",-D566,0)))</f>
        <v/>
      </c>
      <c r="P566" s="10">
        <f>IF($B566="","",IF(UPPER($C566)="C",D566*E566,IF(UPPER($C566)="V",-D566*I566,0)))</f>
        <v/>
      </c>
    </row>
    <row r="567">
      <c r="A567" s="6" t="n"/>
      <c r="B567" s="7" t="n"/>
      <c r="C567" s="7" t="n"/>
      <c r="D567" s="8" t="n"/>
      <c r="E567" s="9" t="n"/>
      <c r="F567" s="10">
        <f>IF(OR($B567="",D567="",E567=""),"",D567*E567)</f>
        <v/>
      </c>
      <c r="G567" s="11">
        <f>IF($B567="","",SUMIFS($O$1:O566,$B$1:B566,$B567))</f>
        <v/>
      </c>
      <c r="H567" s="10">
        <f>IF($B567="","",SUMIFS($P$1:P566,$B$1:B566,$B567))</f>
        <v/>
      </c>
      <c r="I567" s="10">
        <f>IF($B567="","",IF(G567&lt;=0,0,H567/G567))</f>
        <v/>
      </c>
      <c r="J567" s="11">
        <f>IF($B567="","",G567+O567)</f>
        <v/>
      </c>
      <c r="K567" s="10">
        <f>IF($B567="","",IF(J567&lt;=0,0,(H567+P567)/J567))</f>
        <v/>
      </c>
      <c r="L567" s="10">
        <f>IF(OR($B567="",UPPER($C567)&lt;&gt;"V"),"",D567*(E567-I567))</f>
        <v/>
      </c>
      <c r="M567" s="12">
        <f>IF(A567="","",YEAR(A567)*100+MONTH(A567))</f>
        <v/>
      </c>
      <c r="N567" s="12">
        <f>IF($B567="","",IF(AND(UPPER($C567)="V",D567&gt;G567),"Venda maior que a posição",IF(AND(UPPER($C567)&lt;&gt;"C",UPPER($C567)&lt;&gt;"V"),"Use C ou V","")))</f>
        <v/>
      </c>
      <c r="O567" s="11">
        <f>IF($B567="","",IF(UPPER($C567)="C",D567,IF(UPPER($C567)="V",-D567,0)))</f>
        <v/>
      </c>
      <c r="P567" s="10">
        <f>IF($B567="","",IF(UPPER($C567)="C",D567*E567,IF(UPPER($C567)="V",-D567*I567,0)))</f>
        <v/>
      </c>
    </row>
    <row r="568">
      <c r="A568" s="6" t="n"/>
      <c r="B568" s="7" t="n"/>
      <c r="C568" s="7" t="n"/>
      <c r="D568" s="8" t="n"/>
      <c r="E568" s="9" t="n"/>
      <c r="F568" s="10">
        <f>IF(OR($B568="",D568="",E568=""),"",D568*E568)</f>
        <v/>
      </c>
      <c r="G568" s="11">
        <f>IF($B568="","",SUMIFS($O$1:O567,$B$1:B567,$B568))</f>
        <v/>
      </c>
      <c r="H568" s="10">
        <f>IF($B568="","",SUMIFS($P$1:P567,$B$1:B567,$B568))</f>
        <v/>
      </c>
      <c r="I568" s="10">
        <f>IF($B568="","",IF(G568&lt;=0,0,H568/G568))</f>
        <v/>
      </c>
      <c r="J568" s="11">
        <f>IF($B568="","",G568+O568)</f>
        <v/>
      </c>
      <c r="K568" s="10">
        <f>IF($B568="","",IF(J568&lt;=0,0,(H568+P568)/J568))</f>
        <v/>
      </c>
      <c r="L568" s="10">
        <f>IF(OR($B568="",UPPER($C568)&lt;&gt;"V"),"",D568*(E568-I568))</f>
        <v/>
      </c>
      <c r="M568" s="12">
        <f>IF(A568="","",YEAR(A568)*100+MONTH(A568))</f>
        <v/>
      </c>
      <c r="N568" s="12">
        <f>IF($B568="","",IF(AND(UPPER($C568)="V",D568&gt;G568),"Venda maior que a posição",IF(AND(UPPER($C568)&lt;&gt;"C",UPPER($C568)&lt;&gt;"V"),"Use C ou V","")))</f>
        <v/>
      </c>
      <c r="O568" s="11">
        <f>IF($B568="","",IF(UPPER($C568)="C",D568,IF(UPPER($C568)="V",-D568,0)))</f>
        <v/>
      </c>
      <c r="P568" s="10">
        <f>IF($B568="","",IF(UPPER($C568)="C",D568*E568,IF(UPPER($C568)="V",-D568*I568,0)))</f>
        <v/>
      </c>
    </row>
    <row r="569">
      <c r="A569" s="6" t="n"/>
      <c r="B569" s="7" t="n"/>
      <c r="C569" s="7" t="n"/>
      <c r="D569" s="8" t="n"/>
      <c r="E569" s="9" t="n"/>
      <c r="F569" s="10">
        <f>IF(OR($B569="",D569="",E569=""),"",D569*E569)</f>
        <v/>
      </c>
      <c r="G569" s="11">
        <f>IF($B569="","",SUMIFS($O$1:O568,$B$1:B568,$B569))</f>
        <v/>
      </c>
      <c r="H569" s="10">
        <f>IF($B569="","",SUMIFS($P$1:P568,$B$1:B568,$B569))</f>
        <v/>
      </c>
      <c r="I569" s="10">
        <f>IF($B569="","",IF(G569&lt;=0,0,H569/G569))</f>
        <v/>
      </c>
      <c r="J569" s="11">
        <f>IF($B569="","",G569+O569)</f>
        <v/>
      </c>
      <c r="K569" s="10">
        <f>IF($B569="","",IF(J569&lt;=0,0,(H569+P569)/J569))</f>
        <v/>
      </c>
      <c r="L569" s="10">
        <f>IF(OR($B569="",UPPER($C569)&lt;&gt;"V"),"",D569*(E569-I569))</f>
        <v/>
      </c>
      <c r="M569" s="12">
        <f>IF(A569="","",YEAR(A569)*100+MONTH(A569))</f>
        <v/>
      </c>
      <c r="N569" s="12">
        <f>IF($B569="","",IF(AND(UPPER($C569)="V",D569&gt;G569),"Venda maior que a posição",IF(AND(UPPER($C569)&lt;&gt;"C",UPPER($C569)&lt;&gt;"V"),"Use C ou V","")))</f>
        <v/>
      </c>
      <c r="O569" s="11">
        <f>IF($B569="","",IF(UPPER($C569)="C",D569,IF(UPPER($C569)="V",-D569,0)))</f>
        <v/>
      </c>
      <c r="P569" s="10">
        <f>IF($B569="","",IF(UPPER($C569)="C",D569*E569,IF(UPPER($C569)="V",-D569*I569,0)))</f>
        <v/>
      </c>
    </row>
    <row r="570">
      <c r="A570" s="6" t="n"/>
      <c r="B570" s="7" t="n"/>
      <c r="C570" s="7" t="n"/>
      <c r="D570" s="8" t="n"/>
      <c r="E570" s="9" t="n"/>
      <c r="F570" s="10">
        <f>IF(OR($B570="",D570="",E570=""),"",D570*E570)</f>
        <v/>
      </c>
      <c r="G570" s="11">
        <f>IF($B570="","",SUMIFS($O$1:O569,$B$1:B569,$B570))</f>
        <v/>
      </c>
      <c r="H570" s="10">
        <f>IF($B570="","",SUMIFS($P$1:P569,$B$1:B569,$B570))</f>
        <v/>
      </c>
      <c r="I570" s="10">
        <f>IF($B570="","",IF(G570&lt;=0,0,H570/G570))</f>
        <v/>
      </c>
      <c r="J570" s="11">
        <f>IF($B570="","",G570+O570)</f>
        <v/>
      </c>
      <c r="K570" s="10">
        <f>IF($B570="","",IF(J570&lt;=0,0,(H570+P570)/J570))</f>
        <v/>
      </c>
      <c r="L570" s="10">
        <f>IF(OR($B570="",UPPER($C570)&lt;&gt;"V"),"",D570*(E570-I570))</f>
        <v/>
      </c>
      <c r="M570" s="12">
        <f>IF(A570="","",YEAR(A570)*100+MONTH(A570))</f>
        <v/>
      </c>
      <c r="N570" s="12">
        <f>IF($B570="","",IF(AND(UPPER($C570)="V",D570&gt;G570),"Venda maior que a posição",IF(AND(UPPER($C570)&lt;&gt;"C",UPPER($C570)&lt;&gt;"V"),"Use C ou V","")))</f>
        <v/>
      </c>
      <c r="O570" s="11">
        <f>IF($B570="","",IF(UPPER($C570)="C",D570,IF(UPPER($C570)="V",-D570,0)))</f>
        <v/>
      </c>
      <c r="P570" s="10">
        <f>IF($B570="","",IF(UPPER($C570)="C",D570*E570,IF(UPPER($C570)="V",-D570*I570,0)))</f>
        <v/>
      </c>
    </row>
    <row r="571">
      <c r="A571" s="6" t="n"/>
      <c r="B571" s="7" t="n"/>
      <c r="C571" s="7" t="n"/>
      <c r="D571" s="8" t="n"/>
      <c r="E571" s="9" t="n"/>
      <c r="F571" s="10">
        <f>IF(OR($B571="",D571="",E571=""),"",D571*E571)</f>
        <v/>
      </c>
      <c r="G571" s="11">
        <f>IF($B571="","",SUMIFS($O$1:O570,$B$1:B570,$B571))</f>
        <v/>
      </c>
      <c r="H571" s="10">
        <f>IF($B571="","",SUMIFS($P$1:P570,$B$1:B570,$B571))</f>
        <v/>
      </c>
      <c r="I571" s="10">
        <f>IF($B571="","",IF(G571&lt;=0,0,H571/G571))</f>
        <v/>
      </c>
      <c r="J571" s="11">
        <f>IF($B571="","",G571+O571)</f>
        <v/>
      </c>
      <c r="K571" s="10">
        <f>IF($B571="","",IF(J571&lt;=0,0,(H571+P571)/J571))</f>
        <v/>
      </c>
      <c r="L571" s="10">
        <f>IF(OR($B571="",UPPER($C571)&lt;&gt;"V"),"",D571*(E571-I571))</f>
        <v/>
      </c>
      <c r="M571" s="12">
        <f>IF(A571="","",YEAR(A571)*100+MONTH(A571))</f>
        <v/>
      </c>
      <c r="N571" s="12">
        <f>IF($B571="","",IF(AND(UPPER($C571)="V",D571&gt;G571),"Venda maior que a posição",IF(AND(UPPER($C571)&lt;&gt;"C",UPPER($C571)&lt;&gt;"V"),"Use C ou V","")))</f>
        <v/>
      </c>
      <c r="O571" s="11">
        <f>IF($B571="","",IF(UPPER($C571)="C",D571,IF(UPPER($C571)="V",-D571,0)))</f>
        <v/>
      </c>
      <c r="P571" s="10">
        <f>IF($B571="","",IF(UPPER($C571)="C",D571*E571,IF(UPPER($C571)="V",-D571*I571,0)))</f>
        <v/>
      </c>
    </row>
    <row r="572">
      <c r="A572" s="6" t="n"/>
      <c r="B572" s="7" t="n"/>
      <c r="C572" s="7" t="n"/>
      <c r="D572" s="8" t="n"/>
      <c r="E572" s="9" t="n"/>
      <c r="F572" s="10">
        <f>IF(OR($B572="",D572="",E572=""),"",D572*E572)</f>
        <v/>
      </c>
      <c r="G572" s="11">
        <f>IF($B572="","",SUMIFS($O$1:O571,$B$1:B571,$B572))</f>
        <v/>
      </c>
      <c r="H572" s="10">
        <f>IF($B572="","",SUMIFS($P$1:P571,$B$1:B571,$B572))</f>
        <v/>
      </c>
      <c r="I572" s="10">
        <f>IF($B572="","",IF(G572&lt;=0,0,H572/G572))</f>
        <v/>
      </c>
      <c r="J572" s="11">
        <f>IF($B572="","",G572+O572)</f>
        <v/>
      </c>
      <c r="K572" s="10">
        <f>IF($B572="","",IF(J572&lt;=0,0,(H572+P572)/J572))</f>
        <v/>
      </c>
      <c r="L572" s="10">
        <f>IF(OR($B572="",UPPER($C572)&lt;&gt;"V"),"",D572*(E572-I572))</f>
        <v/>
      </c>
      <c r="M572" s="12">
        <f>IF(A572="","",YEAR(A572)*100+MONTH(A572))</f>
        <v/>
      </c>
      <c r="N572" s="12">
        <f>IF($B572="","",IF(AND(UPPER($C572)="V",D572&gt;G572),"Venda maior que a posição",IF(AND(UPPER($C572)&lt;&gt;"C",UPPER($C572)&lt;&gt;"V"),"Use C ou V","")))</f>
        <v/>
      </c>
      <c r="O572" s="11">
        <f>IF($B572="","",IF(UPPER($C572)="C",D572,IF(UPPER($C572)="V",-D572,0)))</f>
        <v/>
      </c>
      <c r="P572" s="10">
        <f>IF($B572="","",IF(UPPER($C572)="C",D572*E572,IF(UPPER($C572)="V",-D572*I572,0)))</f>
        <v/>
      </c>
    </row>
    <row r="573">
      <c r="A573" s="6" t="n"/>
      <c r="B573" s="7" t="n"/>
      <c r="C573" s="7" t="n"/>
      <c r="D573" s="8" t="n"/>
      <c r="E573" s="9" t="n"/>
      <c r="F573" s="10">
        <f>IF(OR($B573="",D573="",E573=""),"",D573*E573)</f>
        <v/>
      </c>
      <c r="G573" s="11">
        <f>IF($B573="","",SUMIFS($O$1:O572,$B$1:B572,$B573))</f>
        <v/>
      </c>
      <c r="H573" s="10">
        <f>IF($B573="","",SUMIFS($P$1:P572,$B$1:B572,$B573))</f>
        <v/>
      </c>
      <c r="I573" s="10">
        <f>IF($B573="","",IF(G573&lt;=0,0,H573/G573))</f>
        <v/>
      </c>
      <c r="J573" s="11">
        <f>IF($B573="","",G573+O573)</f>
        <v/>
      </c>
      <c r="K573" s="10">
        <f>IF($B573="","",IF(J573&lt;=0,0,(H573+P573)/J573))</f>
        <v/>
      </c>
      <c r="L573" s="10">
        <f>IF(OR($B573="",UPPER($C573)&lt;&gt;"V"),"",D573*(E573-I573))</f>
        <v/>
      </c>
      <c r="M573" s="12">
        <f>IF(A573="","",YEAR(A573)*100+MONTH(A573))</f>
        <v/>
      </c>
      <c r="N573" s="12">
        <f>IF($B573="","",IF(AND(UPPER($C573)="V",D573&gt;G573),"Venda maior que a posição",IF(AND(UPPER($C573)&lt;&gt;"C",UPPER($C573)&lt;&gt;"V"),"Use C ou V","")))</f>
        <v/>
      </c>
      <c r="O573" s="11">
        <f>IF($B573="","",IF(UPPER($C573)="C",D573,IF(UPPER($C573)="V",-D573,0)))</f>
        <v/>
      </c>
      <c r="P573" s="10">
        <f>IF($B573="","",IF(UPPER($C573)="C",D573*E573,IF(UPPER($C573)="V",-D573*I573,0)))</f>
        <v/>
      </c>
    </row>
    <row r="574">
      <c r="A574" s="6" t="n"/>
      <c r="B574" s="7" t="n"/>
      <c r="C574" s="7" t="n"/>
      <c r="D574" s="8" t="n"/>
      <c r="E574" s="9" t="n"/>
      <c r="F574" s="10">
        <f>IF(OR($B574="",D574="",E574=""),"",D574*E574)</f>
        <v/>
      </c>
      <c r="G574" s="11">
        <f>IF($B574="","",SUMIFS($O$1:O573,$B$1:B573,$B574))</f>
        <v/>
      </c>
      <c r="H574" s="10">
        <f>IF($B574="","",SUMIFS($P$1:P573,$B$1:B573,$B574))</f>
        <v/>
      </c>
      <c r="I574" s="10">
        <f>IF($B574="","",IF(G574&lt;=0,0,H574/G574))</f>
        <v/>
      </c>
      <c r="J574" s="11">
        <f>IF($B574="","",G574+O574)</f>
        <v/>
      </c>
      <c r="K574" s="10">
        <f>IF($B574="","",IF(J574&lt;=0,0,(H574+P574)/J574))</f>
        <v/>
      </c>
      <c r="L574" s="10">
        <f>IF(OR($B574="",UPPER($C574)&lt;&gt;"V"),"",D574*(E574-I574))</f>
        <v/>
      </c>
      <c r="M574" s="12">
        <f>IF(A574="","",YEAR(A574)*100+MONTH(A574))</f>
        <v/>
      </c>
      <c r="N574" s="12">
        <f>IF($B574="","",IF(AND(UPPER($C574)="V",D574&gt;G574),"Venda maior que a posição",IF(AND(UPPER($C574)&lt;&gt;"C",UPPER($C574)&lt;&gt;"V"),"Use C ou V","")))</f>
        <v/>
      </c>
      <c r="O574" s="11">
        <f>IF($B574="","",IF(UPPER($C574)="C",D574,IF(UPPER($C574)="V",-D574,0)))</f>
        <v/>
      </c>
      <c r="P574" s="10">
        <f>IF($B574="","",IF(UPPER($C574)="C",D574*E574,IF(UPPER($C574)="V",-D574*I574,0)))</f>
        <v/>
      </c>
    </row>
    <row r="575">
      <c r="A575" s="6" t="n"/>
      <c r="B575" s="7" t="n"/>
      <c r="C575" s="7" t="n"/>
      <c r="D575" s="8" t="n"/>
      <c r="E575" s="9" t="n"/>
      <c r="F575" s="10">
        <f>IF(OR($B575="",D575="",E575=""),"",D575*E575)</f>
        <v/>
      </c>
      <c r="G575" s="11">
        <f>IF($B575="","",SUMIFS($O$1:O574,$B$1:B574,$B575))</f>
        <v/>
      </c>
      <c r="H575" s="10">
        <f>IF($B575="","",SUMIFS($P$1:P574,$B$1:B574,$B575))</f>
        <v/>
      </c>
      <c r="I575" s="10">
        <f>IF($B575="","",IF(G575&lt;=0,0,H575/G575))</f>
        <v/>
      </c>
      <c r="J575" s="11">
        <f>IF($B575="","",G575+O575)</f>
        <v/>
      </c>
      <c r="K575" s="10">
        <f>IF($B575="","",IF(J575&lt;=0,0,(H575+P575)/J575))</f>
        <v/>
      </c>
      <c r="L575" s="10">
        <f>IF(OR($B575="",UPPER($C575)&lt;&gt;"V"),"",D575*(E575-I575))</f>
        <v/>
      </c>
      <c r="M575" s="12">
        <f>IF(A575="","",YEAR(A575)*100+MONTH(A575))</f>
        <v/>
      </c>
      <c r="N575" s="12">
        <f>IF($B575="","",IF(AND(UPPER($C575)="V",D575&gt;G575),"Venda maior que a posição",IF(AND(UPPER($C575)&lt;&gt;"C",UPPER($C575)&lt;&gt;"V"),"Use C ou V","")))</f>
        <v/>
      </c>
      <c r="O575" s="11">
        <f>IF($B575="","",IF(UPPER($C575)="C",D575,IF(UPPER($C575)="V",-D575,0)))</f>
        <v/>
      </c>
      <c r="P575" s="10">
        <f>IF($B575="","",IF(UPPER($C575)="C",D575*E575,IF(UPPER($C575)="V",-D575*I575,0)))</f>
        <v/>
      </c>
    </row>
    <row r="576">
      <c r="A576" s="6" t="n"/>
      <c r="B576" s="7" t="n"/>
      <c r="C576" s="7" t="n"/>
      <c r="D576" s="8" t="n"/>
      <c r="E576" s="9" t="n"/>
      <c r="F576" s="10">
        <f>IF(OR($B576="",D576="",E576=""),"",D576*E576)</f>
        <v/>
      </c>
      <c r="G576" s="11">
        <f>IF($B576="","",SUMIFS($O$1:O575,$B$1:B575,$B576))</f>
        <v/>
      </c>
      <c r="H576" s="10">
        <f>IF($B576="","",SUMIFS($P$1:P575,$B$1:B575,$B576))</f>
        <v/>
      </c>
      <c r="I576" s="10">
        <f>IF($B576="","",IF(G576&lt;=0,0,H576/G576))</f>
        <v/>
      </c>
      <c r="J576" s="11">
        <f>IF($B576="","",G576+O576)</f>
        <v/>
      </c>
      <c r="K576" s="10">
        <f>IF($B576="","",IF(J576&lt;=0,0,(H576+P576)/J576))</f>
        <v/>
      </c>
      <c r="L576" s="10">
        <f>IF(OR($B576="",UPPER($C576)&lt;&gt;"V"),"",D576*(E576-I576))</f>
        <v/>
      </c>
      <c r="M576" s="12">
        <f>IF(A576="","",YEAR(A576)*100+MONTH(A576))</f>
        <v/>
      </c>
      <c r="N576" s="12">
        <f>IF($B576="","",IF(AND(UPPER($C576)="V",D576&gt;G576),"Venda maior que a posição",IF(AND(UPPER($C576)&lt;&gt;"C",UPPER($C576)&lt;&gt;"V"),"Use C ou V","")))</f>
        <v/>
      </c>
      <c r="O576" s="11">
        <f>IF($B576="","",IF(UPPER($C576)="C",D576,IF(UPPER($C576)="V",-D576,0)))</f>
        <v/>
      </c>
      <c r="P576" s="10">
        <f>IF($B576="","",IF(UPPER($C576)="C",D576*E576,IF(UPPER($C576)="V",-D576*I576,0)))</f>
        <v/>
      </c>
    </row>
    <row r="577">
      <c r="A577" s="6" t="n"/>
      <c r="B577" s="7" t="n"/>
      <c r="C577" s="7" t="n"/>
      <c r="D577" s="8" t="n"/>
      <c r="E577" s="9" t="n"/>
      <c r="F577" s="10">
        <f>IF(OR($B577="",D577="",E577=""),"",D577*E577)</f>
        <v/>
      </c>
      <c r="G577" s="11">
        <f>IF($B577="","",SUMIFS($O$1:O576,$B$1:B576,$B577))</f>
        <v/>
      </c>
      <c r="H577" s="10">
        <f>IF($B577="","",SUMIFS($P$1:P576,$B$1:B576,$B577))</f>
        <v/>
      </c>
      <c r="I577" s="10">
        <f>IF($B577="","",IF(G577&lt;=0,0,H577/G577))</f>
        <v/>
      </c>
      <c r="J577" s="11">
        <f>IF($B577="","",G577+O577)</f>
        <v/>
      </c>
      <c r="K577" s="10">
        <f>IF($B577="","",IF(J577&lt;=0,0,(H577+P577)/J577))</f>
        <v/>
      </c>
      <c r="L577" s="10">
        <f>IF(OR($B577="",UPPER($C577)&lt;&gt;"V"),"",D577*(E577-I577))</f>
        <v/>
      </c>
      <c r="M577" s="12">
        <f>IF(A577="","",YEAR(A577)*100+MONTH(A577))</f>
        <v/>
      </c>
      <c r="N577" s="12">
        <f>IF($B577="","",IF(AND(UPPER($C577)="V",D577&gt;G577),"Venda maior que a posição",IF(AND(UPPER($C577)&lt;&gt;"C",UPPER($C577)&lt;&gt;"V"),"Use C ou V","")))</f>
        <v/>
      </c>
      <c r="O577" s="11">
        <f>IF($B577="","",IF(UPPER($C577)="C",D577,IF(UPPER($C577)="V",-D577,0)))</f>
        <v/>
      </c>
      <c r="P577" s="10">
        <f>IF($B577="","",IF(UPPER($C577)="C",D577*E577,IF(UPPER($C577)="V",-D577*I577,0)))</f>
        <v/>
      </c>
    </row>
    <row r="578">
      <c r="A578" s="6" t="n"/>
      <c r="B578" s="7" t="n"/>
      <c r="C578" s="7" t="n"/>
      <c r="D578" s="8" t="n"/>
      <c r="E578" s="9" t="n"/>
      <c r="F578" s="10">
        <f>IF(OR($B578="",D578="",E578=""),"",D578*E578)</f>
        <v/>
      </c>
      <c r="G578" s="11">
        <f>IF($B578="","",SUMIFS($O$1:O577,$B$1:B577,$B578))</f>
        <v/>
      </c>
      <c r="H578" s="10">
        <f>IF($B578="","",SUMIFS($P$1:P577,$B$1:B577,$B578))</f>
        <v/>
      </c>
      <c r="I578" s="10">
        <f>IF($B578="","",IF(G578&lt;=0,0,H578/G578))</f>
        <v/>
      </c>
      <c r="J578" s="11">
        <f>IF($B578="","",G578+O578)</f>
        <v/>
      </c>
      <c r="K578" s="10">
        <f>IF($B578="","",IF(J578&lt;=0,0,(H578+P578)/J578))</f>
        <v/>
      </c>
      <c r="L578" s="10">
        <f>IF(OR($B578="",UPPER($C578)&lt;&gt;"V"),"",D578*(E578-I578))</f>
        <v/>
      </c>
      <c r="M578" s="12">
        <f>IF(A578="","",YEAR(A578)*100+MONTH(A578))</f>
        <v/>
      </c>
      <c r="N578" s="12">
        <f>IF($B578="","",IF(AND(UPPER($C578)="V",D578&gt;G578),"Venda maior que a posição",IF(AND(UPPER($C578)&lt;&gt;"C",UPPER($C578)&lt;&gt;"V"),"Use C ou V","")))</f>
        <v/>
      </c>
      <c r="O578" s="11">
        <f>IF($B578="","",IF(UPPER($C578)="C",D578,IF(UPPER($C578)="V",-D578,0)))</f>
        <v/>
      </c>
      <c r="P578" s="10">
        <f>IF($B578="","",IF(UPPER($C578)="C",D578*E578,IF(UPPER($C578)="V",-D578*I578,0)))</f>
        <v/>
      </c>
    </row>
    <row r="579">
      <c r="A579" s="6" t="n"/>
      <c r="B579" s="7" t="n"/>
      <c r="C579" s="7" t="n"/>
      <c r="D579" s="8" t="n"/>
      <c r="E579" s="9" t="n"/>
      <c r="F579" s="10">
        <f>IF(OR($B579="",D579="",E579=""),"",D579*E579)</f>
        <v/>
      </c>
      <c r="G579" s="11">
        <f>IF($B579="","",SUMIFS($O$1:O578,$B$1:B578,$B579))</f>
        <v/>
      </c>
      <c r="H579" s="10">
        <f>IF($B579="","",SUMIFS($P$1:P578,$B$1:B578,$B579))</f>
        <v/>
      </c>
      <c r="I579" s="10">
        <f>IF($B579="","",IF(G579&lt;=0,0,H579/G579))</f>
        <v/>
      </c>
      <c r="J579" s="11">
        <f>IF($B579="","",G579+O579)</f>
        <v/>
      </c>
      <c r="K579" s="10">
        <f>IF($B579="","",IF(J579&lt;=0,0,(H579+P579)/J579))</f>
        <v/>
      </c>
      <c r="L579" s="10">
        <f>IF(OR($B579="",UPPER($C579)&lt;&gt;"V"),"",D579*(E579-I579))</f>
        <v/>
      </c>
      <c r="M579" s="12">
        <f>IF(A579="","",YEAR(A579)*100+MONTH(A579))</f>
        <v/>
      </c>
      <c r="N579" s="12">
        <f>IF($B579="","",IF(AND(UPPER($C579)="V",D579&gt;G579),"Venda maior que a posição",IF(AND(UPPER($C579)&lt;&gt;"C",UPPER($C579)&lt;&gt;"V"),"Use C ou V","")))</f>
        <v/>
      </c>
      <c r="O579" s="11">
        <f>IF($B579="","",IF(UPPER($C579)="C",D579,IF(UPPER($C579)="V",-D579,0)))</f>
        <v/>
      </c>
      <c r="P579" s="10">
        <f>IF($B579="","",IF(UPPER($C579)="C",D579*E579,IF(UPPER($C579)="V",-D579*I579,0)))</f>
        <v/>
      </c>
    </row>
    <row r="580">
      <c r="A580" s="6" t="n"/>
      <c r="B580" s="7" t="n"/>
      <c r="C580" s="7" t="n"/>
      <c r="D580" s="8" t="n"/>
      <c r="E580" s="9" t="n"/>
      <c r="F580" s="10">
        <f>IF(OR($B580="",D580="",E580=""),"",D580*E580)</f>
        <v/>
      </c>
      <c r="G580" s="11">
        <f>IF($B580="","",SUMIFS($O$1:O579,$B$1:B579,$B580))</f>
        <v/>
      </c>
      <c r="H580" s="10">
        <f>IF($B580="","",SUMIFS($P$1:P579,$B$1:B579,$B580))</f>
        <v/>
      </c>
      <c r="I580" s="10">
        <f>IF($B580="","",IF(G580&lt;=0,0,H580/G580))</f>
        <v/>
      </c>
      <c r="J580" s="11">
        <f>IF($B580="","",G580+O580)</f>
        <v/>
      </c>
      <c r="K580" s="10">
        <f>IF($B580="","",IF(J580&lt;=0,0,(H580+P580)/J580))</f>
        <v/>
      </c>
      <c r="L580" s="10">
        <f>IF(OR($B580="",UPPER($C580)&lt;&gt;"V"),"",D580*(E580-I580))</f>
        <v/>
      </c>
      <c r="M580" s="12">
        <f>IF(A580="","",YEAR(A580)*100+MONTH(A580))</f>
        <v/>
      </c>
      <c r="N580" s="12">
        <f>IF($B580="","",IF(AND(UPPER($C580)="V",D580&gt;G580),"Venda maior que a posição",IF(AND(UPPER($C580)&lt;&gt;"C",UPPER($C580)&lt;&gt;"V"),"Use C ou V","")))</f>
        <v/>
      </c>
      <c r="O580" s="11">
        <f>IF($B580="","",IF(UPPER($C580)="C",D580,IF(UPPER($C580)="V",-D580,0)))</f>
        <v/>
      </c>
      <c r="P580" s="10">
        <f>IF($B580="","",IF(UPPER($C580)="C",D580*E580,IF(UPPER($C580)="V",-D580*I580,0)))</f>
        <v/>
      </c>
    </row>
    <row r="581">
      <c r="A581" s="6" t="n"/>
      <c r="B581" s="7" t="n"/>
      <c r="C581" s="7" t="n"/>
      <c r="D581" s="8" t="n"/>
      <c r="E581" s="9" t="n"/>
      <c r="F581" s="10">
        <f>IF(OR($B581="",D581="",E581=""),"",D581*E581)</f>
        <v/>
      </c>
      <c r="G581" s="11">
        <f>IF($B581="","",SUMIFS($O$1:O580,$B$1:B580,$B581))</f>
        <v/>
      </c>
      <c r="H581" s="10">
        <f>IF($B581="","",SUMIFS($P$1:P580,$B$1:B580,$B581))</f>
        <v/>
      </c>
      <c r="I581" s="10">
        <f>IF($B581="","",IF(G581&lt;=0,0,H581/G581))</f>
        <v/>
      </c>
      <c r="J581" s="11">
        <f>IF($B581="","",G581+O581)</f>
        <v/>
      </c>
      <c r="K581" s="10">
        <f>IF($B581="","",IF(J581&lt;=0,0,(H581+P581)/J581))</f>
        <v/>
      </c>
      <c r="L581" s="10">
        <f>IF(OR($B581="",UPPER($C581)&lt;&gt;"V"),"",D581*(E581-I581))</f>
        <v/>
      </c>
      <c r="M581" s="12">
        <f>IF(A581="","",YEAR(A581)*100+MONTH(A581))</f>
        <v/>
      </c>
      <c r="N581" s="12">
        <f>IF($B581="","",IF(AND(UPPER($C581)="V",D581&gt;G581),"Venda maior que a posição",IF(AND(UPPER($C581)&lt;&gt;"C",UPPER($C581)&lt;&gt;"V"),"Use C ou V","")))</f>
        <v/>
      </c>
      <c r="O581" s="11">
        <f>IF($B581="","",IF(UPPER($C581)="C",D581,IF(UPPER($C581)="V",-D581,0)))</f>
        <v/>
      </c>
      <c r="P581" s="10">
        <f>IF($B581="","",IF(UPPER($C581)="C",D581*E581,IF(UPPER($C581)="V",-D581*I581,0)))</f>
        <v/>
      </c>
    </row>
    <row r="582">
      <c r="A582" s="6" t="n"/>
      <c r="B582" s="7" t="n"/>
      <c r="C582" s="7" t="n"/>
      <c r="D582" s="8" t="n"/>
      <c r="E582" s="9" t="n"/>
      <c r="F582" s="10">
        <f>IF(OR($B582="",D582="",E582=""),"",D582*E582)</f>
        <v/>
      </c>
      <c r="G582" s="11">
        <f>IF($B582="","",SUMIFS($O$1:O581,$B$1:B581,$B582))</f>
        <v/>
      </c>
      <c r="H582" s="10">
        <f>IF($B582="","",SUMIFS($P$1:P581,$B$1:B581,$B582))</f>
        <v/>
      </c>
      <c r="I582" s="10">
        <f>IF($B582="","",IF(G582&lt;=0,0,H582/G582))</f>
        <v/>
      </c>
      <c r="J582" s="11">
        <f>IF($B582="","",G582+O582)</f>
        <v/>
      </c>
      <c r="K582" s="10">
        <f>IF($B582="","",IF(J582&lt;=0,0,(H582+P582)/J582))</f>
        <v/>
      </c>
      <c r="L582" s="10">
        <f>IF(OR($B582="",UPPER($C582)&lt;&gt;"V"),"",D582*(E582-I582))</f>
        <v/>
      </c>
      <c r="M582" s="12">
        <f>IF(A582="","",YEAR(A582)*100+MONTH(A582))</f>
        <v/>
      </c>
      <c r="N582" s="12">
        <f>IF($B582="","",IF(AND(UPPER($C582)="V",D582&gt;G582),"Venda maior que a posição",IF(AND(UPPER($C582)&lt;&gt;"C",UPPER($C582)&lt;&gt;"V"),"Use C ou V","")))</f>
        <v/>
      </c>
      <c r="O582" s="11">
        <f>IF($B582="","",IF(UPPER($C582)="C",D582,IF(UPPER($C582)="V",-D582,0)))</f>
        <v/>
      </c>
      <c r="P582" s="10">
        <f>IF($B582="","",IF(UPPER($C582)="C",D582*E582,IF(UPPER($C582)="V",-D582*I582,0)))</f>
        <v/>
      </c>
    </row>
    <row r="583">
      <c r="A583" s="6" t="n"/>
      <c r="B583" s="7" t="n"/>
      <c r="C583" s="7" t="n"/>
      <c r="D583" s="8" t="n"/>
      <c r="E583" s="9" t="n"/>
      <c r="F583" s="10">
        <f>IF(OR($B583="",D583="",E583=""),"",D583*E583)</f>
        <v/>
      </c>
      <c r="G583" s="11">
        <f>IF($B583="","",SUMIFS($O$1:O582,$B$1:B582,$B583))</f>
        <v/>
      </c>
      <c r="H583" s="10">
        <f>IF($B583="","",SUMIFS($P$1:P582,$B$1:B582,$B583))</f>
        <v/>
      </c>
      <c r="I583" s="10">
        <f>IF($B583="","",IF(G583&lt;=0,0,H583/G583))</f>
        <v/>
      </c>
      <c r="J583" s="11">
        <f>IF($B583="","",G583+O583)</f>
        <v/>
      </c>
      <c r="K583" s="10">
        <f>IF($B583="","",IF(J583&lt;=0,0,(H583+P583)/J583))</f>
        <v/>
      </c>
      <c r="L583" s="10">
        <f>IF(OR($B583="",UPPER($C583)&lt;&gt;"V"),"",D583*(E583-I583))</f>
        <v/>
      </c>
      <c r="M583" s="12">
        <f>IF(A583="","",YEAR(A583)*100+MONTH(A583))</f>
        <v/>
      </c>
      <c r="N583" s="12">
        <f>IF($B583="","",IF(AND(UPPER($C583)="V",D583&gt;G583),"Venda maior que a posição",IF(AND(UPPER($C583)&lt;&gt;"C",UPPER($C583)&lt;&gt;"V"),"Use C ou V","")))</f>
        <v/>
      </c>
      <c r="O583" s="11">
        <f>IF($B583="","",IF(UPPER($C583)="C",D583,IF(UPPER($C583)="V",-D583,0)))</f>
        <v/>
      </c>
      <c r="P583" s="10">
        <f>IF($B583="","",IF(UPPER($C583)="C",D583*E583,IF(UPPER($C583)="V",-D583*I583,0)))</f>
        <v/>
      </c>
    </row>
    <row r="584">
      <c r="A584" s="6" t="n"/>
      <c r="B584" s="7" t="n"/>
      <c r="C584" s="7" t="n"/>
      <c r="D584" s="8" t="n"/>
      <c r="E584" s="9" t="n"/>
      <c r="F584" s="10">
        <f>IF(OR($B584="",D584="",E584=""),"",D584*E584)</f>
        <v/>
      </c>
      <c r="G584" s="11">
        <f>IF($B584="","",SUMIFS($O$1:O583,$B$1:B583,$B584))</f>
        <v/>
      </c>
      <c r="H584" s="10">
        <f>IF($B584="","",SUMIFS($P$1:P583,$B$1:B583,$B584))</f>
        <v/>
      </c>
      <c r="I584" s="10">
        <f>IF($B584="","",IF(G584&lt;=0,0,H584/G584))</f>
        <v/>
      </c>
      <c r="J584" s="11">
        <f>IF($B584="","",G584+O584)</f>
        <v/>
      </c>
      <c r="K584" s="10">
        <f>IF($B584="","",IF(J584&lt;=0,0,(H584+P584)/J584))</f>
        <v/>
      </c>
      <c r="L584" s="10">
        <f>IF(OR($B584="",UPPER($C584)&lt;&gt;"V"),"",D584*(E584-I584))</f>
        <v/>
      </c>
      <c r="M584" s="12">
        <f>IF(A584="","",YEAR(A584)*100+MONTH(A584))</f>
        <v/>
      </c>
      <c r="N584" s="12">
        <f>IF($B584="","",IF(AND(UPPER($C584)="V",D584&gt;G584),"Venda maior que a posição",IF(AND(UPPER($C584)&lt;&gt;"C",UPPER($C584)&lt;&gt;"V"),"Use C ou V","")))</f>
        <v/>
      </c>
      <c r="O584" s="11">
        <f>IF($B584="","",IF(UPPER($C584)="C",D584,IF(UPPER($C584)="V",-D584,0)))</f>
        <v/>
      </c>
      <c r="P584" s="10">
        <f>IF($B584="","",IF(UPPER($C584)="C",D584*E584,IF(UPPER($C584)="V",-D584*I584,0)))</f>
        <v/>
      </c>
    </row>
    <row r="585">
      <c r="A585" s="6" t="n"/>
      <c r="B585" s="7" t="n"/>
      <c r="C585" s="7" t="n"/>
      <c r="D585" s="8" t="n"/>
      <c r="E585" s="9" t="n"/>
      <c r="F585" s="10">
        <f>IF(OR($B585="",D585="",E585=""),"",D585*E585)</f>
        <v/>
      </c>
      <c r="G585" s="11">
        <f>IF($B585="","",SUMIFS($O$1:O584,$B$1:B584,$B585))</f>
        <v/>
      </c>
      <c r="H585" s="10">
        <f>IF($B585="","",SUMIFS($P$1:P584,$B$1:B584,$B585))</f>
        <v/>
      </c>
      <c r="I585" s="10">
        <f>IF($B585="","",IF(G585&lt;=0,0,H585/G585))</f>
        <v/>
      </c>
      <c r="J585" s="11">
        <f>IF($B585="","",G585+O585)</f>
        <v/>
      </c>
      <c r="K585" s="10">
        <f>IF($B585="","",IF(J585&lt;=0,0,(H585+P585)/J585))</f>
        <v/>
      </c>
      <c r="L585" s="10">
        <f>IF(OR($B585="",UPPER($C585)&lt;&gt;"V"),"",D585*(E585-I585))</f>
        <v/>
      </c>
      <c r="M585" s="12">
        <f>IF(A585="","",YEAR(A585)*100+MONTH(A585))</f>
        <v/>
      </c>
      <c r="N585" s="12">
        <f>IF($B585="","",IF(AND(UPPER($C585)="V",D585&gt;G585),"Venda maior que a posição",IF(AND(UPPER($C585)&lt;&gt;"C",UPPER($C585)&lt;&gt;"V"),"Use C ou V","")))</f>
        <v/>
      </c>
      <c r="O585" s="11">
        <f>IF($B585="","",IF(UPPER($C585)="C",D585,IF(UPPER($C585)="V",-D585,0)))</f>
        <v/>
      </c>
      <c r="P585" s="10">
        <f>IF($B585="","",IF(UPPER($C585)="C",D585*E585,IF(UPPER($C585)="V",-D585*I585,0)))</f>
        <v/>
      </c>
    </row>
    <row r="586">
      <c r="A586" s="6" t="n"/>
      <c r="B586" s="7" t="n"/>
      <c r="C586" s="7" t="n"/>
      <c r="D586" s="8" t="n"/>
      <c r="E586" s="9" t="n"/>
      <c r="F586" s="10">
        <f>IF(OR($B586="",D586="",E586=""),"",D586*E586)</f>
        <v/>
      </c>
      <c r="G586" s="11">
        <f>IF($B586="","",SUMIFS($O$1:O585,$B$1:B585,$B586))</f>
        <v/>
      </c>
      <c r="H586" s="10">
        <f>IF($B586="","",SUMIFS($P$1:P585,$B$1:B585,$B586))</f>
        <v/>
      </c>
      <c r="I586" s="10">
        <f>IF($B586="","",IF(G586&lt;=0,0,H586/G586))</f>
        <v/>
      </c>
      <c r="J586" s="11">
        <f>IF($B586="","",G586+O586)</f>
        <v/>
      </c>
      <c r="K586" s="10">
        <f>IF($B586="","",IF(J586&lt;=0,0,(H586+P586)/J586))</f>
        <v/>
      </c>
      <c r="L586" s="10">
        <f>IF(OR($B586="",UPPER($C586)&lt;&gt;"V"),"",D586*(E586-I586))</f>
        <v/>
      </c>
      <c r="M586" s="12">
        <f>IF(A586="","",YEAR(A586)*100+MONTH(A586))</f>
        <v/>
      </c>
      <c r="N586" s="12">
        <f>IF($B586="","",IF(AND(UPPER($C586)="V",D586&gt;G586),"Venda maior que a posição",IF(AND(UPPER($C586)&lt;&gt;"C",UPPER($C586)&lt;&gt;"V"),"Use C ou V","")))</f>
        <v/>
      </c>
      <c r="O586" s="11">
        <f>IF($B586="","",IF(UPPER($C586)="C",D586,IF(UPPER($C586)="V",-D586,0)))</f>
        <v/>
      </c>
      <c r="P586" s="10">
        <f>IF($B586="","",IF(UPPER($C586)="C",D586*E586,IF(UPPER($C586)="V",-D586*I586,0)))</f>
        <v/>
      </c>
    </row>
    <row r="587">
      <c r="A587" s="6" t="n"/>
      <c r="B587" s="7" t="n"/>
      <c r="C587" s="7" t="n"/>
      <c r="D587" s="8" t="n"/>
      <c r="E587" s="9" t="n"/>
      <c r="F587" s="10">
        <f>IF(OR($B587="",D587="",E587=""),"",D587*E587)</f>
        <v/>
      </c>
      <c r="G587" s="11">
        <f>IF($B587="","",SUMIFS($O$1:O586,$B$1:B586,$B587))</f>
        <v/>
      </c>
      <c r="H587" s="10">
        <f>IF($B587="","",SUMIFS($P$1:P586,$B$1:B586,$B587))</f>
        <v/>
      </c>
      <c r="I587" s="10">
        <f>IF($B587="","",IF(G587&lt;=0,0,H587/G587))</f>
        <v/>
      </c>
      <c r="J587" s="11">
        <f>IF($B587="","",G587+O587)</f>
        <v/>
      </c>
      <c r="K587" s="10">
        <f>IF($B587="","",IF(J587&lt;=0,0,(H587+P587)/J587))</f>
        <v/>
      </c>
      <c r="L587" s="10">
        <f>IF(OR($B587="",UPPER($C587)&lt;&gt;"V"),"",D587*(E587-I587))</f>
        <v/>
      </c>
      <c r="M587" s="12">
        <f>IF(A587="","",YEAR(A587)*100+MONTH(A587))</f>
        <v/>
      </c>
      <c r="N587" s="12">
        <f>IF($B587="","",IF(AND(UPPER($C587)="V",D587&gt;G587),"Venda maior que a posição",IF(AND(UPPER($C587)&lt;&gt;"C",UPPER($C587)&lt;&gt;"V"),"Use C ou V","")))</f>
        <v/>
      </c>
      <c r="O587" s="11">
        <f>IF($B587="","",IF(UPPER($C587)="C",D587,IF(UPPER($C587)="V",-D587,0)))</f>
        <v/>
      </c>
      <c r="P587" s="10">
        <f>IF($B587="","",IF(UPPER($C587)="C",D587*E587,IF(UPPER($C587)="V",-D587*I587,0)))</f>
        <v/>
      </c>
    </row>
    <row r="588">
      <c r="A588" s="6" t="n"/>
      <c r="B588" s="7" t="n"/>
      <c r="C588" s="7" t="n"/>
      <c r="D588" s="8" t="n"/>
      <c r="E588" s="9" t="n"/>
      <c r="F588" s="10">
        <f>IF(OR($B588="",D588="",E588=""),"",D588*E588)</f>
        <v/>
      </c>
      <c r="G588" s="11">
        <f>IF($B588="","",SUMIFS($O$1:O587,$B$1:B587,$B588))</f>
        <v/>
      </c>
      <c r="H588" s="10">
        <f>IF($B588="","",SUMIFS($P$1:P587,$B$1:B587,$B588))</f>
        <v/>
      </c>
      <c r="I588" s="10">
        <f>IF($B588="","",IF(G588&lt;=0,0,H588/G588))</f>
        <v/>
      </c>
      <c r="J588" s="11">
        <f>IF($B588="","",G588+O588)</f>
        <v/>
      </c>
      <c r="K588" s="10">
        <f>IF($B588="","",IF(J588&lt;=0,0,(H588+P588)/J588))</f>
        <v/>
      </c>
      <c r="L588" s="10">
        <f>IF(OR($B588="",UPPER($C588)&lt;&gt;"V"),"",D588*(E588-I588))</f>
        <v/>
      </c>
      <c r="M588" s="12">
        <f>IF(A588="","",YEAR(A588)*100+MONTH(A588))</f>
        <v/>
      </c>
      <c r="N588" s="12">
        <f>IF($B588="","",IF(AND(UPPER($C588)="V",D588&gt;G588),"Venda maior que a posição",IF(AND(UPPER($C588)&lt;&gt;"C",UPPER($C588)&lt;&gt;"V"),"Use C ou V","")))</f>
        <v/>
      </c>
      <c r="O588" s="11">
        <f>IF($B588="","",IF(UPPER($C588)="C",D588,IF(UPPER($C588)="V",-D588,0)))</f>
        <v/>
      </c>
      <c r="P588" s="10">
        <f>IF($B588="","",IF(UPPER($C588)="C",D588*E588,IF(UPPER($C588)="V",-D588*I588,0)))</f>
        <v/>
      </c>
    </row>
    <row r="589">
      <c r="A589" s="6" t="n"/>
      <c r="B589" s="7" t="n"/>
      <c r="C589" s="7" t="n"/>
      <c r="D589" s="8" t="n"/>
      <c r="E589" s="9" t="n"/>
      <c r="F589" s="10">
        <f>IF(OR($B589="",D589="",E589=""),"",D589*E589)</f>
        <v/>
      </c>
      <c r="G589" s="11">
        <f>IF($B589="","",SUMIFS($O$1:O588,$B$1:B588,$B589))</f>
        <v/>
      </c>
      <c r="H589" s="10">
        <f>IF($B589="","",SUMIFS($P$1:P588,$B$1:B588,$B589))</f>
        <v/>
      </c>
      <c r="I589" s="10">
        <f>IF($B589="","",IF(G589&lt;=0,0,H589/G589))</f>
        <v/>
      </c>
      <c r="J589" s="11">
        <f>IF($B589="","",G589+O589)</f>
        <v/>
      </c>
      <c r="K589" s="10">
        <f>IF($B589="","",IF(J589&lt;=0,0,(H589+P589)/J589))</f>
        <v/>
      </c>
      <c r="L589" s="10">
        <f>IF(OR($B589="",UPPER($C589)&lt;&gt;"V"),"",D589*(E589-I589))</f>
        <v/>
      </c>
      <c r="M589" s="12">
        <f>IF(A589="","",YEAR(A589)*100+MONTH(A589))</f>
        <v/>
      </c>
      <c r="N589" s="12">
        <f>IF($B589="","",IF(AND(UPPER($C589)="V",D589&gt;G589),"Venda maior que a posição",IF(AND(UPPER($C589)&lt;&gt;"C",UPPER($C589)&lt;&gt;"V"),"Use C ou V","")))</f>
        <v/>
      </c>
      <c r="O589" s="11">
        <f>IF($B589="","",IF(UPPER($C589)="C",D589,IF(UPPER($C589)="V",-D589,0)))</f>
        <v/>
      </c>
      <c r="P589" s="10">
        <f>IF($B589="","",IF(UPPER($C589)="C",D589*E589,IF(UPPER($C589)="V",-D589*I589,0)))</f>
        <v/>
      </c>
    </row>
    <row r="590">
      <c r="A590" s="6" t="n"/>
      <c r="B590" s="7" t="n"/>
      <c r="C590" s="7" t="n"/>
      <c r="D590" s="8" t="n"/>
      <c r="E590" s="9" t="n"/>
      <c r="F590" s="10">
        <f>IF(OR($B590="",D590="",E590=""),"",D590*E590)</f>
        <v/>
      </c>
      <c r="G590" s="11">
        <f>IF($B590="","",SUMIFS($O$1:O589,$B$1:B589,$B590))</f>
        <v/>
      </c>
      <c r="H590" s="10">
        <f>IF($B590="","",SUMIFS($P$1:P589,$B$1:B589,$B590))</f>
        <v/>
      </c>
      <c r="I590" s="10">
        <f>IF($B590="","",IF(G590&lt;=0,0,H590/G590))</f>
        <v/>
      </c>
      <c r="J590" s="11">
        <f>IF($B590="","",G590+O590)</f>
        <v/>
      </c>
      <c r="K590" s="10">
        <f>IF($B590="","",IF(J590&lt;=0,0,(H590+P590)/J590))</f>
        <v/>
      </c>
      <c r="L590" s="10">
        <f>IF(OR($B590="",UPPER($C590)&lt;&gt;"V"),"",D590*(E590-I590))</f>
        <v/>
      </c>
      <c r="M590" s="12">
        <f>IF(A590="","",YEAR(A590)*100+MONTH(A590))</f>
        <v/>
      </c>
      <c r="N590" s="12">
        <f>IF($B590="","",IF(AND(UPPER($C590)="V",D590&gt;G590),"Venda maior que a posição",IF(AND(UPPER($C590)&lt;&gt;"C",UPPER($C590)&lt;&gt;"V"),"Use C ou V","")))</f>
        <v/>
      </c>
      <c r="O590" s="11">
        <f>IF($B590="","",IF(UPPER($C590)="C",D590,IF(UPPER($C590)="V",-D590,0)))</f>
        <v/>
      </c>
      <c r="P590" s="10">
        <f>IF($B590="","",IF(UPPER($C590)="C",D590*E590,IF(UPPER($C590)="V",-D590*I590,0)))</f>
        <v/>
      </c>
    </row>
    <row r="591">
      <c r="A591" s="6" t="n"/>
      <c r="B591" s="7" t="n"/>
      <c r="C591" s="7" t="n"/>
      <c r="D591" s="8" t="n"/>
      <c r="E591" s="9" t="n"/>
      <c r="F591" s="10">
        <f>IF(OR($B591="",D591="",E591=""),"",D591*E591)</f>
        <v/>
      </c>
      <c r="G591" s="11">
        <f>IF($B591="","",SUMIFS($O$1:O590,$B$1:B590,$B591))</f>
        <v/>
      </c>
      <c r="H591" s="10">
        <f>IF($B591="","",SUMIFS($P$1:P590,$B$1:B590,$B591))</f>
        <v/>
      </c>
      <c r="I591" s="10">
        <f>IF($B591="","",IF(G591&lt;=0,0,H591/G591))</f>
        <v/>
      </c>
      <c r="J591" s="11">
        <f>IF($B591="","",G591+O591)</f>
        <v/>
      </c>
      <c r="K591" s="10">
        <f>IF($B591="","",IF(J591&lt;=0,0,(H591+P591)/J591))</f>
        <v/>
      </c>
      <c r="L591" s="10">
        <f>IF(OR($B591="",UPPER($C591)&lt;&gt;"V"),"",D591*(E591-I591))</f>
        <v/>
      </c>
      <c r="M591" s="12">
        <f>IF(A591="","",YEAR(A591)*100+MONTH(A591))</f>
        <v/>
      </c>
      <c r="N591" s="12">
        <f>IF($B591="","",IF(AND(UPPER($C591)="V",D591&gt;G591),"Venda maior que a posição",IF(AND(UPPER($C591)&lt;&gt;"C",UPPER($C591)&lt;&gt;"V"),"Use C ou V","")))</f>
        <v/>
      </c>
      <c r="O591" s="11">
        <f>IF($B591="","",IF(UPPER($C591)="C",D591,IF(UPPER($C591)="V",-D591,0)))</f>
        <v/>
      </c>
      <c r="P591" s="10">
        <f>IF($B591="","",IF(UPPER($C591)="C",D591*E591,IF(UPPER($C591)="V",-D591*I591,0)))</f>
        <v/>
      </c>
    </row>
    <row r="592">
      <c r="A592" s="6" t="n"/>
      <c r="B592" s="7" t="n"/>
      <c r="C592" s="7" t="n"/>
      <c r="D592" s="8" t="n"/>
      <c r="E592" s="9" t="n"/>
      <c r="F592" s="10">
        <f>IF(OR($B592="",D592="",E592=""),"",D592*E592)</f>
        <v/>
      </c>
      <c r="G592" s="11">
        <f>IF($B592="","",SUMIFS($O$1:O591,$B$1:B591,$B592))</f>
        <v/>
      </c>
      <c r="H592" s="10">
        <f>IF($B592="","",SUMIFS($P$1:P591,$B$1:B591,$B592))</f>
        <v/>
      </c>
      <c r="I592" s="10">
        <f>IF($B592="","",IF(G592&lt;=0,0,H592/G592))</f>
        <v/>
      </c>
      <c r="J592" s="11">
        <f>IF($B592="","",G592+O592)</f>
        <v/>
      </c>
      <c r="K592" s="10">
        <f>IF($B592="","",IF(J592&lt;=0,0,(H592+P592)/J592))</f>
        <v/>
      </c>
      <c r="L592" s="10">
        <f>IF(OR($B592="",UPPER($C592)&lt;&gt;"V"),"",D592*(E592-I592))</f>
        <v/>
      </c>
      <c r="M592" s="12">
        <f>IF(A592="","",YEAR(A592)*100+MONTH(A592))</f>
        <v/>
      </c>
      <c r="N592" s="12">
        <f>IF($B592="","",IF(AND(UPPER($C592)="V",D592&gt;G592),"Venda maior que a posição",IF(AND(UPPER($C592)&lt;&gt;"C",UPPER($C592)&lt;&gt;"V"),"Use C ou V","")))</f>
        <v/>
      </c>
      <c r="O592" s="11">
        <f>IF($B592="","",IF(UPPER($C592)="C",D592,IF(UPPER($C592)="V",-D592,0)))</f>
        <v/>
      </c>
      <c r="P592" s="10">
        <f>IF($B592="","",IF(UPPER($C592)="C",D592*E592,IF(UPPER($C592)="V",-D592*I592,0)))</f>
        <v/>
      </c>
    </row>
    <row r="593">
      <c r="A593" s="6" t="n"/>
      <c r="B593" s="7" t="n"/>
      <c r="C593" s="7" t="n"/>
      <c r="D593" s="8" t="n"/>
      <c r="E593" s="9" t="n"/>
      <c r="F593" s="10">
        <f>IF(OR($B593="",D593="",E593=""),"",D593*E593)</f>
        <v/>
      </c>
      <c r="G593" s="11">
        <f>IF($B593="","",SUMIFS($O$1:O592,$B$1:B592,$B593))</f>
        <v/>
      </c>
      <c r="H593" s="10">
        <f>IF($B593="","",SUMIFS($P$1:P592,$B$1:B592,$B593))</f>
        <v/>
      </c>
      <c r="I593" s="10">
        <f>IF($B593="","",IF(G593&lt;=0,0,H593/G593))</f>
        <v/>
      </c>
      <c r="J593" s="11">
        <f>IF($B593="","",G593+O593)</f>
        <v/>
      </c>
      <c r="K593" s="10">
        <f>IF($B593="","",IF(J593&lt;=0,0,(H593+P593)/J593))</f>
        <v/>
      </c>
      <c r="L593" s="10">
        <f>IF(OR($B593="",UPPER($C593)&lt;&gt;"V"),"",D593*(E593-I593))</f>
        <v/>
      </c>
      <c r="M593" s="12">
        <f>IF(A593="","",YEAR(A593)*100+MONTH(A593))</f>
        <v/>
      </c>
      <c r="N593" s="12">
        <f>IF($B593="","",IF(AND(UPPER($C593)="V",D593&gt;G593),"Venda maior que a posição",IF(AND(UPPER($C593)&lt;&gt;"C",UPPER($C593)&lt;&gt;"V"),"Use C ou V","")))</f>
        <v/>
      </c>
      <c r="O593" s="11">
        <f>IF($B593="","",IF(UPPER($C593)="C",D593,IF(UPPER($C593)="V",-D593,0)))</f>
        <v/>
      </c>
      <c r="P593" s="10">
        <f>IF($B593="","",IF(UPPER($C593)="C",D593*E593,IF(UPPER($C593)="V",-D593*I593,0)))</f>
        <v/>
      </c>
    </row>
    <row r="594">
      <c r="A594" s="6" t="n"/>
      <c r="B594" s="7" t="n"/>
      <c r="C594" s="7" t="n"/>
      <c r="D594" s="8" t="n"/>
      <c r="E594" s="9" t="n"/>
      <c r="F594" s="10">
        <f>IF(OR($B594="",D594="",E594=""),"",D594*E594)</f>
        <v/>
      </c>
      <c r="G594" s="11">
        <f>IF($B594="","",SUMIFS($O$1:O593,$B$1:B593,$B594))</f>
        <v/>
      </c>
      <c r="H594" s="10">
        <f>IF($B594="","",SUMIFS($P$1:P593,$B$1:B593,$B594))</f>
        <v/>
      </c>
      <c r="I594" s="10">
        <f>IF($B594="","",IF(G594&lt;=0,0,H594/G594))</f>
        <v/>
      </c>
      <c r="J594" s="11">
        <f>IF($B594="","",G594+O594)</f>
        <v/>
      </c>
      <c r="K594" s="10">
        <f>IF($B594="","",IF(J594&lt;=0,0,(H594+P594)/J594))</f>
        <v/>
      </c>
      <c r="L594" s="10">
        <f>IF(OR($B594="",UPPER($C594)&lt;&gt;"V"),"",D594*(E594-I594))</f>
        <v/>
      </c>
      <c r="M594" s="12">
        <f>IF(A594="","",YEAR(A594)*100+MONTH(A594))</f>
        <v/>
      </c>
      <c r="N594" s="12">
        <f>IF($B594="","",IF(AND(UPPER($C594)="V",D594&gt;G594),"Venda maior que a posição",IF(AND(UPPER($C594)&lt;&gt;"C",UPPER($C594)&lt;&gt;"V"),"Use C ou V","")))</f>
        <v/>
      </c>
      <c r="O594" s="11">
        <f>IF($B594="","",IF(UPPER($C594)="C",D594,IF(UPPER($C594)="V",-D594,0)))</f>
        <v/>
      </c>
      <c r="P594" s="10">
        <f>IF($B594="","",IF(UPPER($C594)="C",D594*E594,IF(UPPER($C594)="V",-D594*I594,0)))</f>
        <v/>
      </c>
    </row>
    <row r="595">
      <c r="A595" s="6" t="n"/>
      <c r="B595" s="7" t="n"/>
      <c r="C595" s="7" t="n"/>
      <c r="D595" s="8" t="n"/>
      <c r="E595" s="9" t="n"/>
      <c r="F595" s="10">
        <f>IF(OR($B595="",D595="",E595=""),"",D595*E595)</f>
        <v/>
      </c>
      <c r="G595" s="11">
        <f>IF($B595="","",SUMIFS($O$1:O594,$B$1:B594,$B595))</f>
        <v/>
      </c>
      <c r="H595" s="10">
        <f>IF($B595="","",SUMIFS($P$1:P594,$B$1:B594,$B595))</f>
        <v/>
      </c>
      <c r="I595" s="10">
        <f>IF($B595="","",IF(G595&lt;=0,0,H595/G595))</f>
        <v/>
      </c>
      <c r="J595" s="11">
        <f>IF($B595="","",G595+O595)</f>
        <v/>
      </c>
      <c r="K595" s="10">
        <f>IF($B595="","",IF(J595&lt;=0,0,(H595+P595)/J595))</f>
        <v/>
      </c>
      <c r="L595" s="10">
        <f>IF(OR($B595="",UPPER($C595)&lt;&gt;"V"),"",D595*(E595-I595))</f>
        <v/>
      </c>
      <c r="M595" s="12">
        <f>IF(A595="","",YEAR(A595)*100+MONTH(A595))</f>
        <v/>
      </c>
      <c r="N595" s="12">
        <f>IF($B595="","",IF(AND(UPPER($C595)="V",D595&gt;G595),"Venda maior que a posição",IF(AND(UPPER($C595)&lt;&gt;"C",UPPER($C595)&lt;&gt;"V"),"Use C ou V","")))</f>
        <v/>
      </c>
      <c r="O595" s="11">
        <f>IF($B595="","",IF(UPPER($C595)="C",D595,IF(UPPER($C595)="V",-D595,0)))</f>
        <v/>
      </c>
      <c r="P595" s="10">
        <f>IF($B595="","",IF(UPPER($C595)="C",D595*E595,IF(UPPER($C595)="V",-D595*I595,0)))</f>
        <v/>
      </c>
    </row>
    <row r="596">
      <c r="A596" s="6" t="n"/>
      <c r="B596" s="7" t="n"/>
      <c r="C596" s="7" t="n"/>
      <c r="D596" s="8" t="n"/>
      <c r="E596" s="9" t="n"/>
      <c r="F596" s="10">
        <f>IF(OR($B596="",D596="",E596=""),"",D596*E596)</f>
        <v/>
      </c>
      <c r="G596" s="11">
        <f>IF($B596="","",SUMIFS($O$1:O595,$B$1:B595,$B596))</f>
        <v/>
      </c>
      <c r="H596" s="10">
        <f>IF($B596="","",SUMIFS($P$1:P595,$B$1:B595,$B596))</f>
        <v/>
      </c>
      <c r="I596" s="10">
        <f>IF($B596="","",IF(G596&lt;=0,0,H596/G596))</f>
        <v/>
      </c>
      <c r="J596" s="11">
        <f>IF($B596="","",G596+O596)</f>
        <v/>
      </c>
      <c r="K596" s="10">
        <f>IF($B596="","",IF(J596&lt;=0,0,(H596+P596)/J596))</f>
        <v/>
      </c>
      <c r="L596" s="10">
        <f>IF(OR($B596="",UPPER($C596)&lt;&gt;"V"),"",D596*(E596-I596))</f>
        <v/>
      </c>
      <c r="M596" s="12">
        <f>IF(A596="","",YEAR(A596)*100+MONTH(A596))</f>
        <v/>
      </c>
      <c r="N596" s="12">
        <f>IF($B596="","",IF(AND(UPPER($C596)="V",D596&gt;G596),"Venda maior que a posição",IF(AND(UPPER($C596)&lt;&gt;"C",UPPER($C596)&lt;&gt;"V"),"Use C ou V","")))</f>
        <v/>
      </c>
      <c r="O596" s="11">
        <f>IF($B596="","",IF(UPPER($C596)="C",D596,IF(UPPER($C596)="V",-D596,0)))</f>
        <v/>
      </c>
      <c r="P596" s="10">
        <f>IF($B596="","",IF(UPPER($C596)="C",D596*E596,IF(UPPER($C596)="V",-D596*I596,0)))</f>
        <v/>
      </c>
    </row>
    <row r="597">
      <c r="A597" s="6" t="n"/>
      <c r="B597" s="7" t="n"/>
      <c r="C597" s="7" t="n"/>
      <c r="D597" s="8" t="n"/>
      <c r="E597" s="9" t="n"/>
      <c r="F597" s="10">
        <f>IF(OR($B597="",D597="",E597=""),"",D597*E597)</f>
        <v/>
      </c>
      <c r="G597" s="11">
        <f>IF($B597="","",SUMIFS($O$1:O596,$B$1:B596,$B597))</f>
        <v/>
      </c>
      <c r="H597" s="10">
        <f>IF($B597="","",SUMIFS($P$1:P596,$B$1:B596,$B597))</f>
        <v/>
      </c>
      <c r="I597" s="10">
        <f>IF($B597="","",IF(G597&lt;=0,0,H597/G597))</f>
        <v/>
      </c>
      <c r="J597" s="11">
        <f>IF($B597="","",G597+O597)</f>
        <v/>
      </c>
      <c r="K597" s="10">
        <f>IF($B597="","",IF(J597&lt;=0,0,(H597+P597)/J597))</f>
        <v/>
      </c>
      <c r="L597" s="10">
        <f>IF(OR($B597="",UPPER($C597)&lt;&gt;"V"),"",D597*(E597-I597))</f>
        <v/>
      </c>
      <c r="M597" s="12">
        <f>IF(A597="","",YEAR(A597)*100+MONTH(A597))</f>
        <v/>
      </c>
      <c r="N597" s="12">
        <f>IF($B597="","",IF(AND(UPPER($C597)="V",D597&gt;G597),"Venda maior que a posição",IF(AND(UPPER($C597)&lt;&gt;"C",UPPER($C597)&lt;&gt;"V"),"Use C ou V","")))</f>
        <v/>
      </c>
      <c r="O597" s="11">
        <f>IF($B597="","",IF(UPPER($C597)="C",D597,IF(UPPER($C597)="V",-D597,0)))</f>
        <v/>
      </c>
      <c r="P597" s="10">
        <f>IF($B597="","",IF(UPPER($C597)="C",D597*E597,IF(UPPER($C597)="V",-D597*I597,0)))</f>
        <v/>
      </c>
    </row>
    <row r="598">
      <c r="A598" s="6" t="n"/>
      <c r="B598" s="7" t="n"/>
      <c r="C598" s="7" t="n"/>
      <c r="D598" s="8" t="n"/>
      <c r="E598" s="9" t="n"/>
      <c r="F598" s="10">
        <f>IF(OR($B598="",D598="",E598=""),"",D598*E598)</f>
        <v/>
      </c>
      <c r="G598" s="11">
        <f>IF($B598="","",SUMIFS($O$1:O597,$B$1:B597,$B598))</f>
        <v/>
      </c>
      <c r="H598" s="10">
        <f>IF($B598="","",SUMIFS($P$1:P597,$B$1:B597,$B598))</f>
        <v/>
      </c>
      <c r="I598" s="10">
        <f>IF($B598="","",IF(G598&lt;=0,0,H598/G598))</f>
        <v/>
      </c>
      <c r="J598" s="11">
        <f>IF($B598="","",G598+O598)</f>
        <v/>
      </c>
      <c r="K598" s="10">
        <f>IF($B598="","",IF(J598&lt;=0,0,(H598+P598)/J598))</f>
        <v/>
      </c>
      <c r="L598" s="10">
        <f>IF(OR($B598="",UPPER($C598)&lt;&gt;"V"),"",D598*(E598-I598))</f>
        <v/>
      </c>
      <c r="M598" s="12">
        <f>IF(A598="","",YEAR(A598)*100+MONTH(A598))</f>
        <v/>
      </c>
      <c r="N598" s="12">
        <f>IF($B598="","",IF(AND(UPPER($C598)="V",D598&gt;G598),"Venda maior que a posição",IF(AND(UPPER($C598)&lt;&gt;"C",UPPER($C598)&lt;&gt;"V"),"Use C ou V","")))</f>
        <v/>
      </c>
      <c r="O598" s="11">
        <f>IF($B598="","",IF(UPPER($C598)="C",D598,IF(UPPER($C598)="V",-D598,0)))</f>
        <v/>
      </c>
      <c r="P598" s="10">
        <f>IF($B598="","",IF(UPPER($C598)="C",D598*E598,IF(UPPER($C598)="V",-D598*I598,0)))</f>
        <v/>
      </c>
    </row>
    <row r="599">
      <c r="A599" s="6" t="n"/>
      <c r="B599" s="7" t="n"/>
      <c r="C599" s="7" t="n"/>
      <c r="D599" s="8" t="n"/>
      <c r="E599" s="9" t="n"/>
      <c r="F599" s="10">
        <f>IF(OR($B599="",D599="",E599=""),"",D599*E599)</f>
        <v/>
      </c>
      <c r="G599" s="11">
        <f>IF($B599="","",SUMIFS($O$1:O598,$B$1:B598,$B599))</f>
        <v/>
      </c>
      <c r="H599" s="10">
        <f>IF($B599="","",SUMIFS($P$1:P598,$B$1:B598,$B599))</f>
        <v/>
      </c>
      <c r="I599" s="10">
        <f>IF($B599="","",IF(G599&lt;=0,0,H599/G599))</f>
        <v/>
      </c>
      <c r="J599" s="11">
        <f>IF($B599="","",G599+O599)</f>
        <v/>
      </c>
      <c r="K599" s="10">
        <f>IF($B599="","",IF(J599&lt;=0,0,(H599+P599)/J599))</f>
        <v/>
      </c>
      <c r="L599" s="10">
        <f>IF(OR($B599="",UPPER($C599)&lt;&gt;"V"),"",D599*(E599-I599))</f>
        <v/>
      </c>
      <c r="M599" s="12">
        <f>IF(A599="","",YEAR(A599)*100+MONTH(A599))</f>
        <v/>
      </c>
      <c r="N599" s="12">
        <f>IF($B599="","",IF(AND(UPPER($C599)="V",D599&gt;G599),"Venda maior que a posição",IF(AND(UPPER($C599)&lt;&gt;"C",UPPER($C599)&lt;&gt;"V"),"Use C ou V","")))</f>
        <v/>
      </c>
      <c r="O599" s="11">
        <f>IF($B599="","",IF(UPPER($C599)="C",D599,IF(UPPER($C599)="V",-D599,0)))</f>
        <v/>
      </c>
      <c r="P599" s="10">
        <f>IF($B599="","",IF(UPPER($C599)="C",D599*E599,IF(UPPER($C599)="V",-D599*I599,0)))</f>
        <v/>
      </c>
    </row>
    <row r="600">
      <c r="A600" s="6" t="n"/>
      <c r="B600" s="7" t="n"/>
      <c r="C600" s="7" t="n"/>
      <c r="D600" s="8" t="n"/>
      <c r="E600" s="9" t="n"/>
      <c r="F600" s="10">
        <f>IF(OR($B600="",D600="",E600=""),"",D600*E600)</f>
        <v/>
      </c>
      <c r="G600" s="11">
        <f>IF($B600="","",SUMIFS($O$1:O599,$B$1:B599,$B600))</f>
        <v/>
      </c>
      <c r="H600" s="10">
        <f>IF($B600="","",SUMIFS($P$1:P599,$B$1:B599,$B600))</f>
        <v/>
      </c>
      <c r="I600" s="10">
        <f>IF($B600="","",IF(G600&lt;=0,0,H600/G600))</f>
        <v/>
      </c>
      <c r="J600" s="11">
        <f>IF($B600="","",G600+O600)</f>
        <v/>
      </c>
      <c r="K600" s="10">
        <f>IF($B600="","",IF(J600&lt;=0,0,(H600+P600)/J600))</f>
        <v/>
      </c>
      <c r="L600" s="10">
        <f>IF(OR($B600="",UPPER($C600)&lt;&gt;"V"),"",D600*(E600-I600))</f>
        <v/>
      </c>
      <c r="M600" s="12">
        <f>IF(A600="","",YEAR(A600)*100+MONTH(A600))</f>
        <v/>
      </c>
      <c r="N600" s="12">
        <f>IF($B600="","",IF(AND(UPPER($C600)="V",D600&gt;G600),"Venda maior que a posição",IF(AND(UPPER($C600)&lt;&gt;"C",UPPER($C600)&lt;&gt;"V"),"Use C ou V","")))</f>
        <v/>
      </c>
      <c r="O600" s="11">
        <f>IF($B600="","",IF(UPPER($C600)="C",D600,IF(UPPER($C600)="V",-D600,0)))</f>
        <v/>
      </c>
      <c r="P600" s="10">
        <f>IF($B600="","",IF(UPPER($C600)="C",D600*E600,IF(UPPER($C600)="V",-D600*I600,0)))</f>
        <v/>
      </c>
    </row>
    <row r="601">
      <c r="A601" s="6" t="n"/>
      <c r="B601" s="7" t="n"/>
      <c r="C601" s="7" t="n"/>
      <c r="D601" s="8" t="n"/>
      <c r="E601" s="9" t="n"/>
      <c r="F601" s="10">
        <f>IF(OR($B601="",D601="",E601=""),"",D601*E601)</f>
        <v/>
      </c>
      <c r="G601" s="11">
        <f>IF($B601="","",SUMIFS($O$1:O600,$B$1:B600,$B601))</f>
        <v/>
      </c>
      <c r="H601" s="10">
        <f>IF($B601="","",SUMIFS($P$1:P600,$B$1:B600,$B601))</f>
        <v/>
      </c>
      <c r="I601" s="10">
        <f>IF($B601="","",IF(G601&lt;=0,0,H601/G601))</f>
        <v/>
      </c>
      <c r="J601" s="11">
        <f>IF($B601="","",G601+O601)</f>
        <v/>
      </c>
      <c r="K601" s="10">
        <f>IF($B601="","",IF(J601&lt;=0,0,(H601+P601)/J601))</f>
        <v/>
      </c>
      <c r="L601" s="10">
        <f>IF(OR($B601="",UPPER($C601)&lt;&gt;"V"),"",D601*(E601-I601))</f>
        <v/>
      </c>
      <c r="M601" s="12">
        <f>IF(A601="","",YEAR(A601)*100+MONTH(A601))</f>
        <v/>
      </c>
      <c r="N601" s="12">
        <f>IF($B601="","",IF(AND(UPPER($C601)="V",D601&gt;G601),"Venda maior que a posição",IF(AND(UPPER($C601)&lt;&gt;"C",UPPER($C601)&lt;&gt;"V"),"Use C ou V","")))</f>
        <v/>
      </c>
      <c r="O601" s="11">
        <f>IF($B601="","",IF(UPPER($C601)="C",D601,IF(UPPER($C601)="V",-D601,0)))</f>
        <v/>
      </c>
      <c r="P601" s="10">
        <f>IF($B601="","",IF(UPPER($C601)="C",D601*E601,IF(UPPER($C601)="V",-D601*I601,0)))</f>
        <v/>
      </c>
    </row>
    <row r="602">
      <c r="A602" s="6" t="n"/>
      <c r="B602" s="7" t="n"/>
      <c r="C602" s="7" t="n"/>
      <c r="D602" s="8" t="n"/>
      <c r="E602" s="9" t="n"/>
      <c r="F602" s="10">
        <f>IF(OR($B602="",D602="",E602=""),"",D602*E602)</f>
        <v/>
      </c>
      <c r="G602" s="11">
        <f>IF($B602="","",SUMIFS($O$1:O601,$B$1:B601,$B602))</f>
        <v/>
      </c>
      <c r="H602" s="10">
        <f>IF($B602="","",SUMIFS($P$1:P601,$B$1:B601,$B602))</f>
        <v/>
      </c>
      <c r="I602" s="10">
        <f>IF($B602="","",IF(G602&lt;=0,0,H602/G602))</f>
        <v/>
      </c>
      <c r="J602" s="11">
        <f>IF($B602="","",G602+O602)</f>
        <v/>
      </c>
      <c r="K602" s="10">
        <f>IF($B602="","",IF(J602&lt;=0,0,(H602+P602)/J602))</f>
        <v/>
      </c>
      <c r="L602" s="10">
        <f>IF(OR($B602="",UPPER($C602)&lt;&gt;"V"),"",D602*(E602-I602))</f>
        <v/>
      </c>
      <c r="M602" s="12">
        <f>IF(A602="","",YEAR(A602)*100+MONTH(A602))</f>
        <v/>
      </c>
      <c r="N602" s="12">
        <f>IF($B602="","",IF(AND(UPPER($C602)="V",D602&gt;G602),"Venda maior que a posição",IF(AND(UPPER($C602)&lt;&gt;"C",UPPER($C602)&lt;&gt;"V"),"Use C ou V","")))</f>
        <v/>
      </c>
      <c r="O602" s="11">
        <f>IF($B602="","",IF(UPPER($C602)="C",D602,IF(UPPER($C602)="V",-D602,0)))</f>
        <v/>
      </c>
      <c r="P602" s="10">
        <f>IF($B602="","",IF(UPPER($C602)="C",D602*E602,IF(UPPER($C602)="V",-D602*I602,0)))</f>
        <v/>
      </c>
    </row>
    <row r="603">
      <c r="A603" s="6" t="n"/>
      <c r="B603" s="7" t="n"/>
      <c r="C603" s="7" t="n"/>
      <c r="D603" s="8" t="n"/>
      <c r="E603" s="9" t="n"/>
      <c r="F603" s="10">
        <f>IF(OR($B603="",D603="",E603=""),"",D603*E603)</f>
        <v/>
      </c>
      <c r="G603" s="11">
        <f>IF($B603="","",SUMIFS($O$1:O602,$B$1:B602,$B603))</f>
        <v/>
      </c>
      <c r="H603" s="10">
        <f>IF($B603="","",SUMIFS($P$1:P602,$B$1:B602,$B603))</f>
        <v/>
      </c>
      <c r="I603" s="10">
        <f>IF($B603="","",IF(G603&lt;=0,0,H603/G603))</f>
        <v/>
      </c>
      <c r="J603" s="11">
        <f>IF($B603="","",G603+O603)</f>
        <v/>
      </c>
      <c r="K603" s="10">
        <f>IF($B603="","",IF(J603&lt;=0,0,(H603+P603)/J603))</f>
        <v/>
      </c>
      <c r="L603" s="10">
        <f>IF(OR($B603="",UPPER($C603)&lt;&gt;"V"),"",D603*(E603-I603))</f>
        <v/>
      </c>
      <c r="M603" s="12">
        <f>IF(A603="","",YEAR(A603)*100+MONTH(A603))</f>
        <v/>
      </c>
      <c r="N603" s="12">
        <f>IF($B603="","",IF(AND(UPPER($C603)="V",D603&gt;G603),"Venda maior que a posição",IF(AND(UPPER($C603)&lt;&gt;"C",UPPER($C603)&lt;&gt;"V"),"Use C ou V","")))</f>
        <v/>
      </c>
      <c r="O603" s="11">
        <f>IF($B603="","",IF(UPPER($C603)="C",D603,IF(UPPER($C603)="V",-D603,0)))</f>
        <v/>
      </c>
      <c r="P603" s="10">
        <f>IF($B603="","",IF(UPPER($C603)="C",D603*E603,IF(UPPER($C603)="V",-D603*I603,0)))</f>
        <v/>
      </c>
    </row>
    <row r="604">
      <c r="A604" s="6" t="n"/>
      <c r="B604" s="7" t="n"/>
      <c r="C604" s="7" t="n"/>
      <c r="D604" s="8" t="n"/>
      <c r="E604" s="9" t="n"/>
      <c r="F604" s="10">
        <f>IF(OR($B604="",D604="",E604=""),"",D604*E604)</f>
        <v/>
      </c>
      <c r="G604" s="11">
        <f>IF($B604="","",SUMIFS($O$1:O603,$B$1:B603,$B604))</f>
        <v/>
      </c>
      <c r="H604" s="10">
        <f>IF($B604="","",SUMIFS($P$1:P603,$B$1:B603,$B604))</f>
        <v/>
      </c>
      <c r="I604" s="10">
        <f>IF($B604="","",IF(G604&lt;=0,0,H604/G604))</f>
        <v/>
      </c>
      <c r="J604" s="11">
        <f>IF($B604="","",G604+O604)</f>
        <v/>
      </c>
      <c r="K604" s="10">
        <f>IF($B604="","",IF(J604&lt;=0,0,(H604+P604)/J604))</f>
        <v/>
      </c>
      <c r="L604" s="10">
        <f>IF(OR($B604="",UPPER($C604)&lt;&gt;"V"),"",D604*(E604-I604))</f>
        <v/>
      </c>
      <c r="M604" s="12">
        <f>IF(A604="","",YEAR(A604)*100+MONTH(A604))</f>
        <v/>
      </c>
      <c r="N604" s="12">
        <f>IF($B604="","",IF(AND(UPPER($C604)="V",D604&gt;G604),"Venda maior que a posição",IF(AND(UPPER($C604)&lt;&gt;"C",UPPER($C604)&lt;&gt;"V"),"Use C ou V","")))</f>
        <v/>
      </c>
      <c r="O604" s="11">
        <f>IF($B604="","",IF(UPPER($C604)="C",D604,IF(UPPER($C604)="V",-D604,0)))</f>
        <v/>
      </c>
      <c r="P604" s="10">
        <f>IF($B604="","",IF(UPPER($C604)="C",D604*E604,IF(UPPER($C604)="V",-D604*I604,0)))</f>
        <v/>
      </c>
    </row>
    <row r="605">
      <c r="A605" s="6" t="n"/>
      <c r="B605" s="7" t="n"/>
      <c r="C605" s="7" t="n"/>
      <c r="D605" s="8" t="n"/>
      <c r="E605" s="9" t="n"/>
      <c r="F605" s="10">
        <f>IF(OR($B605="",D605="",E605=""),"",D605*E605)</f>
        <v/>
      </c>
      <c r="G605" s="11">
        <f>IF($B605="","",SUMIFS($O$1:O604,$B$1:B604,$B605))</f>
        <v/>
      </c>
      <c r="H605" s="10">
        <f>IF($B605="","",SUMIFS($P$1:P604,$B$1:B604,$B605))</f>
        <v/>
      </c>
      <c r="I605" s="10">
        <f>IF($B605="","",IF(G605&lt;=0,0,H605/G605))</f>
        <v/>
      </c>
      <c r="J605" s="11">
        <f>IF($B605="","",G605+O605)</f>
        <v/>
      </c>
      <c r="K605" s="10">
        <f>IF($B605="","",IF(J605&lt;=0,0,(H605+P605)/J605))</f>
        <v/>
      </c>
      <c r="L605" s="10">
        <f>IF(OR($B605="",UPPER($C605)&lt;&gt;"V"),"",D605*(E605-I605))</f>
        <v/>
      </c>
      <c r="M605" s="12">
        <f>IF(A605="","",YEAR(A605)*100+MONTH(A605))</f>
        <v/>
      </c>
      <c r="N605" s="12">
        <f>IF($B605="","",IF(AND(UPPER($C605)="V",D605&gt;G605),"Venda maior que a posição",IF(AND(UPPER($C605)&lt;&gt;"C",UPPER($C605)&lt;&gt;"V"),"Use C ou V","")))</f>
        <v/>
      </c>
      <c r="O605" s="11">
        <f>IF($B605="","",IF(UPPER($C605)="C",D605,IF(UPPER($C605)="V",-D605,0)))</f>
        <v/>
      </c>
      <c r="P605" s="10">
        <f>IF($B605="","",IF(UPPER($C605)="C",D605*E605,IF(UPPER($C605)="V",-D605*I605,0)))</f>
        <v/>
      </c>
    </row>
    <row r="606">
      <c r="A606" s="6" t="n"/>
      <c r="B606" s="7" t="n"/>
      <c r="C606" s="7" t="n"/>
      <c r="D606" s="8" t="n"/>
      <c r="E606" s="9" t="n"/>
      <c r="F606" s="10">
        <f>IF(OR($B606="",D606="",E606=""),"",D606*E606)</f>
        <v/>
      </c>
      <c r="G606" s="11">
        <f>IF($B606="","",SUMIFS($O$1:O605,$B$1:B605,$B606))</f>
        <v/>
      </c>
      <c r="H606" s="10">
        <f>IF($B606="","",SUMIFS($P$1:P605,$B$1:B605,$B606))</f>
        <v/>
      </c>
      <c r="I606" s="10">
        <f>IF($B606="","",IF(G606&lt;=0,0,H606/G606))</f>
        <v/>
      </c>
      <c r="J606" s="11">
        <f>IF($B606="","",G606+O606)</f>
        <v/>
      </c>
      <c r="K606" s="10">
        <f>IF($B606="","",IF(J606&lt;=0,0,(H606+P606)/J606))</f>
        <v/>
      </c>
      <c r="L606" s="10">
        <f>IF(OR($B606="",UPPER($C606)&lt;&gt;"V"),"",D606*(E606-I606))</f>
        <v/>
      </c>
      <c r="M606" s="12">
        <f>IF(A606="","",YEAR(A606)*100+MONTH(A606))</f>
        <v/>
      </c>
      <c r="N606" s="12">
        <f>IF($B606="","",IF(AND(UPPER($C606)="V",D606&gt;G606),"Venda maior que a posição",IF(AND(UPPER($C606)&lt;&gt;"C",UPPER($C606)&lt;&gt;"V"),"Use C ou V","")))</f>
        <v/>
      </c>
      <c r="O606" s="11">
        <f>IF($B606="","",IF(UPPER($C606)="C",D606,IF(UPPER($C606)="V",-D606,0)))</f>
        <v/>
      </c>
      <c r="P606" s="10">
        <f>IF($B606="","",IF(UPPER($C606)="C",D606*E606,IF(UPPER($C606)="V",-D606*I606,0)))</f>
        <v/>
      </c>
    </row>
    <row r="607">
      <c r="A607" s="6" t="n"/>
      <c r="B607" s="7" t="n"/>
      <c r="C607" s="7" t="n"/>
      <c r="D607" s="8" t="n"/>
      <c r="E607" s="9" t="n"/>
      <c r="F607" s="10">
        <f>IF(OR($B607="",D607="",E607=""),"",D607*E607)</f>
        <v/>
      </c>
      <c r="G607" s="11">
        <f>IF($B607="","",SUMIFS($O$1:O606,$B$1:B606,$B607))</f>
        <v/>
      </c>
      <c r="H607" s="10">
        <f>IF($B607="","",SUMIFS($P$1:P606,$B$1:B606,$B607))</f>
        <v/>
      </c>
      <c r="I607" s="10">
        <f>IF($B607="","",IF(G607&lt;=0,0,H607/G607))</f>
        <v/>
      </c>
      <c r="J607" s="11">
        <f>IF($B607="","",G607+O607)</f>
        <v/>
      </c>
      <c r="K607" s="10">
        <f>IF($B607="","",IF(J607&lt;=0,0,(H607+P607)/J607))</f>
        <v/>
      </c>
      <c r="L607" s="10">
        <f>IF(OR($B607="",UPPER($C607)&lt;&gt;"V"),"",D607*(E607-I607))</f>
        <v/>
      </c>
      <c r="M607" s="12">
        <f>IF(A607="","",YEAR(A607)*100+MONTH(A607))</f>
        <v/>
      </c>
      <c r="N607" s="12">
        <f>IF($B607="","",IF(AND(UPPER($C607)="V",D607&gt;G607),"Venda maior que a posição",IF(AND(UPPER($C607)&lt;&gt;"C",UPPER($C607)&lt;&gt;"V"),"Use C ou V","")))</f>
        <v/>
      </c>
      <c r="O607" s="11">
        <f>IF($B607="","",IF(UPPER($C607)="C",D607,IF(UPPER($C607)="V",-D607,0)))</f>
        <v/>
      </c>
      <c r="P607" s="10">
        <f>IF($B607="","",IF(UPPER($C607)="C",D607*E607,IF(UPPER($C607)="V",-D607*I607,0)))</f>
        <v/>
      </c>
    </row>
    <row r="608">
      <c r="A608" s="6" t="n"/>
      <c r="B608" s="7" t="n"/>
      <c r="C608" s="7" t="n"/>
      <c r="D608" s="8" t="n"/>
      <c r="E608" s="9" t="n"/>
      <c r="F608" s="10">
        <f>IF(OR($B608="",D608="",E608=""),"",D608*E608)</f>
        <v/>
      </c>
      <c r="G608" s="11">
        <f>IF($B608="","",SUMIFS($O$1:O607,$B$1:B607,$B608))</f>
        <v/>
      </c>
      <c r="H608" s="10">
        <f>IF($B608="","",SUMIFS($P$1:P607,$B$1:B607,$B608))</f>
        <v/>
      </c>
      <c r="I608" s="10">
        <f>IF($B608="","",IF(G608&lt;=0,0,H608/G608))</f>
        <v/>
      </c>
      <c r="J608" s="11">
        <f>IF($B608="","",G608+O608)</f>
        <v/>
      </c>
      <c r="K608" s="10">
        <f>IF($B608="","",IF(J608&lt;=0,0,(H608+P608)/J608))</f>
        <v/>
      </c>
      <c r="L608" s="10">
        <f>IF(OR($B608="",UPPER($C608)&lt;&gt;"V"),"",D608*(E608-I608))</f>
        <v/>
      </c>
      <c r="M608" s="12">
        <f>IF(A608="","",YEAR(A608)*100+MONTH(A608))</f>
        <v/>
      </c>
      <c r="N608" s="12">
        <f>IF($B608="","",IF(AND(UPPER($C608)="V",D608&gt;G608),"Venda maior que a posição",IF(AND(UPPER($C608)&lt;&gt;"C",UPPER($C608)&lt;&gt;"V"),"Use C ou V","")))</f>
        <v/>
      </c>
      <c r="O608" s="11">
        <f>IF($B608="","",IF(UPPER($C608)="C",D608,IF(UPPER($C608)="V",-D608,0)))</f>
        <v/>
      </c>
      <c r="P608" s="10">
        <f>IF($B608="","",IF(UPPER($C608)="C",D608*E608,IF(UPPER($C608)="V",-D608*I608,0)))</f>
        <v/>
      </c>
    </row>
    <row r="609">
      <c r="A609" s="6" t="n"/>
      <c r="B609" s="7" t="n"/>
      <c r="C609" s="7" t="n"/>
      <c r="D609" s="8" t="n"/>
      <c r="E609" s="9" t="n"/>
      <c r="F609" s="10">
        <f>IF(OR($B609="",D609="",E609=""),"",D609*E609)</f>
        <v/>
      </c>
      <c r="G609" s="11">
        <f>IF($B609="","",SUMIFS($O$1:O608,$B$1:B608,$B609))</f>
        <v/>
      </c>
      <c r="H609" s="10">
        <f>IF($B609="","",SUMIFS($P$1:P608,$B$1:B608,$B609))</f>
        <v/>
      </c>
      <c r="I609" s="10">
        <f>IF($B609="","",IF(G609&lt;=0,0,H609/G609))</f>
        <v/>
      </c>
      <c r="J609" s="11">
        <f>IF($B609="","",G609+O609)</f>
        <v/>
      </c>
      <c r="K609" s="10">
        <f>IF($B609="","",IF(J609&lt;=0,0,(H609+P609)/J609))</f>
        <v/>
      </c>
      <c r="L609" s="10">
        <f>IF(OR($B609="",UPPER($C609)&lt;&gt;"V"),"",D609*(E609-I609))</f>
        <v/>
      </c>
      <c r="M609" s="12">
        <f>IF(A609="","",YEAR(A609)*100+MONTH(A609))</f>
        <v/>
      </c>
      <c r="N609" s="12">
        <f>IF($B609="","",IF(AND(UPPER($C609)="V",D609&gt;G609),"Venda maior que a posição",IF(AND(UPPER($C609)&lt;&gt;"C",UPPER($C609)&lt;&gt;"V"),"Use C ou V","")))</f>
        <v/>
      </c>
      <c r="O609" s="11">
        <f>IF($B609="","",IF(UPPER($C609)="C",D609,IF(UPPER($C609)="V",-D609,0)))</f>
        <v/>
      </c>
      <c r="P609" s="10">
        <f>IF($B609="","",IF(UPPER($C609)="C",D609*E609,IF(UPPER($C609)="V",-D609*I609,0)))</f>
        <v/>
      </c>
    </row>
    <row r="610">
      <c r="A610" s="6" t="n"/>
      <c r="B610" s="7" t="n"/>
      <c r="C610" s="7" t="n"/>
      <c r="D610" s="8" t="n"/>
      <c r="E610" s="9" t="n"/>
      <c r="F610" s="10">
        <f>IF(OR($B610="",D610="",E610=""),"",D610*E610)</f>
        <v/>
      </c>
      <c r="G610" s="11">
        <f>IF($B610="","",SUMIFS($O$1:O609,$B$1:B609,$B610))</f>
        <v/>
      </c>
      <c r="H610" s="10">
        <f>IF($B610="","",SUMIFS($P$1:P609,$B$1:B609,$B610))</f>
        <v/>
      </c>
      <c r="I610" s="10">
        <f>IF($B610="","",IF(G610&lt;=0,0,H610/G610))</f>
        <v/>
      </c>
      <c r="J610" s="11">
        <f>IF($B610="","",G610+O610)</f>
        <v/>
      </c>
      <c r="K610" s="10">
        <f>IF($B610="","",IF(J610&lt;=0,0,(H610+P610)/J610))</f>
        <v/>
      </c>
      <c r="L610" s="10">
        <f>IF(OR($B610="",UPPER($C610)&lt;&gt;"V"),"",D610*(E610-I610))</f>
        <v/>
      </c>
      <c r="M610" s="12">
        <f>IF(A610="","",YEAR(A610)*100+MONTH(A610))</f>
        <v/>
      </c>
      <c r="N610" s="12">
        <f>IF($B610="","",IF(AND(UPPER($C610)="V",D610&gt;G610),"Venda maior que a posição",IF(AND(UPPER($C610)&lt;&gt;"C",UPPER($C610)&lt;&gt;"V"),"Use C ou V","")))</f>
        <v/>
      </c>
      <c r="O610" s="11">
        <f>IF($B610="","",IF(UPPER($C610)="C",D610,IF(UPPER($C610)="V",-D610,0)))</f>
        <v/>
      </c>
      <c r="P610" s="10">
        <f>IF($B610="","",IF(UPPER($C610)="C",D610*E610,IF(UPPER($C610)="V",-D610*I610,0)))</f>
        <v/>
      </c>
    </row>
    <row r="611">
      <c r="A611" s="6" t="n"/>
      <c r="B611" s="7" t="n"/>
      <c r="C611" s="7" t="n"/>
      <c r="D611" s="8" t="n"/>
      <c r="E611" s="9" t="n"/>
      <c r="F611" s="10">
        <f>IF(OR($B611="",D611="",E611=""),"",D611*E611)</f>
        <v/>
      </c>
      <c r="G611" s="11">
        <f>IF($B611="","",SUMIFS($O$1:O610,$B$1:B610,$B611))</f>
        <v/>
      </c>
      <c r="H611" s="10">
        <f>IF($B611="","",SUMIFS($P$1:P610,$B$1:B610,$B611))</f>
        <v/>
      </c>
      <c r="I611" s="10">
        <f>IF($B611="","",IF(G611&lt;=0,0,H611/G611))</f>
        <v/>
      </c>
      <c r="J611" s="11">
        <f>IF($B611="","",G611+O611)</f>
        <v/>
      </c>
      <c r="K611" s="10">
        <f>IF($B611="","",IF(J611&lt;=0,0,(H611+P611)/J611))</f>
        <v/>
      </c>
      <c r="L611" s="10">
        <f>IF(OR($B611="",UPPER($C611)&lt;&gt;"V"),"",D611*(E611-I611))</f>
        <v/>
      </c>
      <c r="M611" s="12">
        <f>IF(A611="","",YEAR(A611)*100+MONTH(A611))</f>
        <v/>
      </c>
      <c r="N611" s="12">
        <f>IF($B611="","",IF(AND(UPPER($C611)="V",D611&gt;G611),"Venda maior que a posição",IF(AND(UPPER($C611)&lt;&gt;"C",UPPER($C611)&lt;&gt;"V"),"Use C ou V","")))</f>
        <v/>
      </c>
      <c r="O611" s="11">
        <f>IF($B611="","",IF(UPPER($C611)="C",D611,IF(UPPER($C611)="V",-D611,0)))</f>
        <v/>
      </c>
      <c r="P611" s="10">
        <f>IF($B611="","",IF(UPPER($C611)="C",D611*E611,IF(UPPER($C611)="V",-D611*I611,0)))</f>
        <v/>
      </c>
    </row>
    <row r="612">
      <c r="A612" s="6" t="n"/>
      <c r="B612" s="7" t="n"/>
      <c r="C612" s="7" t="n"/>
      <c r="D612" s="8" t="n"/>
      <c r="E612" s="9" t="n"/>
      <c r="F612" s="10">
        <f>IF(OR($B612="",D612="",E612=""),"",D612*E612)</f>
        <v/>
      </c>
      <c r="G612" s="11">
        <f>IF($B612="","",SUMIFS($O$1:O611,$B$1:B611,$B612))</f>
        <v/>
      </c>
      <c r="H612" s="10">
        <f>IF($B612="","",SUMIFS($P$1:P611,$B$1:B611,$B612))</f>
        <v/>
      </c>
      <c r="I612" s="10">
        <f>IF($B612="","",IF(G612&lt;=0,0,H612/G612))</f>
        <v/>
      </c>
      <c r="J612" s="11">
        <f>IF($B612="","",G612+O612)</f>
        <v/>
      </c>
      <c r="K612" s="10">
        <f>IF($B612="","",IF(J612&lt;=0,0,(H612+P612)/J612))</f>
        <v/>
      </c>
      <c r="L612" s="10">
        <f>IF(OR($B612="",UPPER($C612)&lt;&gt;"V"),"",D612*(E612-I612))</f>
        <v/>
      </c>
      <c r="M612" s="12">
        <f>IF(A612="","",YEAR(A612)*100+MONTH(A612))</f>
        <v/>
      </c>
      <c r="N612" s="12">
        <f>IF($B612="","",IF(AND(UPPER($C612)="V",D612&gt;G612),"Venda maior que a posição",IF(AND(UPPER($C612)&lt;&gt;"C",UPPER($C612)&lt;&gt;"V"),"Use C ou V","")))</f>
        <v/>
      </c>
      <c r="O612" s="11">
        <f>IF($B612="","",IF(UPPER($C612)="C",D612,IF(UPPER($C612)="V",-D612,0)))</f>
        <v/>
      </c>
      <c r="P612" s="10">
        <f>IF($B612="","",IF(UPPER($C612)="C",D612*E612,IF(UPPER($C612)="V",-D612*I612,0)))</f>
        <v/>
      </c>
    </row>
    <row r="613">
      <c r="A613" s="6" t="n"/>
      <c r="B613" s="7" t="n"/>
      <c r="C613" s="7" t="n"/>
      <c r="D613" s="8" t="n"/>
      <c r="E613" s="9" t="n"/>
      <c r="F613" s="10">
        <f>IF(OR($B613="",D613="",E613=""),"",D613*E613)</f>
        <v/>
      </c>
      <c r="G613" s="11">
        <f>IF($B613="","",SUMIFS($O$1:O612,$B$1:B612,$B613))</f>
        <v/>
      </c>
      <c r="H613" s="10">
        <f>IF($B613="","",SUMIFS($P$1:P612,$B$1:B612,$B613))</f>
        <v/>
      </c>
      <c r="I613" s="10">
        <f>IF($B613="","",IF(G613&lt;=0,0,H613/G613))</f>
        <v/>
      </c>
      <c r="J613" s="11">
        <f>IF($B613="","",G613+O613)</f>
        <v/>
      </c>
      <c r="K613" s="10">
        <f>IF($B613="","",IF(J613&lt;=0,0,(H613+P613)/J613))</f>
        <v/>
      </c>
      <c r="L613" s="10">
        <f>IF(OR($B613="",UPPER($C613)&lt;&gt;"V"),"",D613*(E613-I613))</f>
        <v/>
      </c>
      <c r="M613" s="12">
        <f>IF(A613="","",YEAR(A613)*100+MONTH(A613))</f>
        <v/>
      </c>
      <c r="N613" s="12">
        <f>IF($B613="","",IF(AND(UPPER($C613)="V",D613&gt;G613),"Venda maior que a posição",IF(AND(UPPER($C613)&lt;&gt;"C",UPPER($C613)&lt;&gt;"V"),"Use C ou V","")))</f>
        <v/>
      </c>
      <c r="O613" s="11">
        <f>IF($B613="","",IF(UPPER($C613)="C",D613,IF(UPPER($C613)="V",-D613,0)))</f>
        <v/>
      </c>
      <c r="P613" s="10">
        <f>IF($B613="","",IF(UPPER($C613)="C",D613*E613,IF(UPPER($C613)="V",-D613*I613,0)))</f>
        <v/>
      </c>
    </row>
    <row r="614">
      <c r="A614" s="6" t="n"/>
      <c r="B614" s="7" t="n"/>
      <c r="C614" s="7" t="n"/>
      <c r="D614" s="8" t="n"/>
      <c r="E614" s="9" t="n"/>
      <c r="F614" s="10">
        <f>IF(OR($B614="",D614="",E614=""),"",D614*E614)</f>
        <v/>
      </c>
      <c r="G614" s="11">
        <f>IF($B614="","",SUMIFS($O$1:O613,$B$1:B613,$B614))</f>
        <v/>
      </c>
      <c r="H614" s="10">
        <f>IF($B614="","",SUMIFS($P$1:P613,$B$1:B613,$B614))</f>
        <v/>
      </c>
      <c r="I614" s="10">
        <f>IF($B614="","",IF(G614&lt;=0,0,H614/G614))</f>
        <v/>
      </c>
      <c r="J614" s="11">
        <f>IF($B614="","",G614+O614)</f>
        <v/>
      </c>
      <c r="K614" s="10">
        <f>IF($B614="","",IF(J614&lt;=0,0,(H614+P614)/J614))</f>
        <v/>
      </c>
      <c r="L614" s="10">
        <f>IF(OR($B614="",UPPER($C614)&lt;&gt;"V"),"",D614*(E614-I614))</f>
        <v/>
      </c>
      <c r="M614" s="12">
        <f>IF(A614="","",YEAR(A614)*100+MONTH(A614))</f>
        <v/>
      </c>
      <c r="N614" s="12">
        <f>IF($B614="","",IF(AND(UPPER($C614)="V",D614&gt;G614),"Venda maior que a posição",IF(AND(UPPER($C614)&lt;&gt;"C",UPPER($C614)&lt;&gt;"V"),"Use C ou V","")))</f>
        <v/>
      </c>
      <c r="O614" s="11">
        <f>IF($B614="","",IF(UPPER($C614)="C",D614,IF(UPPER($C614)="V",-D614,0)))</f>
        <v/>
      </c>
      <c r="P614" s="10">
        <f>IF($B614="","",IF(UPPER($C614)="C",D614*E614,IF(UPPER($C614)="V",-D614*I614,0)))</f>
        <v/>
      </c>
    </row>
    <row r="615">
      <c r="A615" s="6" t="n"/>
      <c r="B615" s="7" t="n"/>
      <c r="C615" s="7" t="n"/>
      <c r="D615" s="8" t="n"/>
      <c r="E615" s="9" t="n"/>
      <c r="F615" s="10">
        <f>IF(OR($B615="",D615="",E615=""),"",D615*E615)</f>
        <v/>
      </c>
      <c r="G615" s="11">
        <f>IF($B615="","",SUMIFS($O$1:O614,$B$1:B614,$B615))</f>
        <v/>
      </c>
      <c r="H615" s="10">
        <f>IF($B615="","",SUMIFS($P$1:P614,$B$1:B614,$B615))</f>
        <v/>
      </c>
      <c r="I615" s="10">
        <f>IF($B615="","",IF(G615&lt;=0,0,H615/G615))</f>
        <v/>
      </c>
      <c r="J615" s="11">
        <f>IF($B615="","",G615+O615)</f>
        <v/>
      </c>
      <c r="K615" s="10">
        <f>IF($B615="","",IF(J615&lt;=0,0,(H615+P615)/J615))</f>
        <v/>
      </c>
      <c r="L615" s="10">
        <f>IF(OR($B615="",UPPER($C615)&lt;&gt;"V"),"",D615*(E615-I615))</f>
        <v/>
      </c>
      <c r="M615" s="12">
        <f>IF(A615="","",YEAR(A615)*100+MONTH(A615))</f>
        <v/>
      </c>
      <c r="N615" s="12">
        <f>IF($B615="","",IF(AND(UPPER($C615)="V",D615&gt;G615),"Venda maior que a posição",IF(AND(UPPER($C615)&lt;&gt;"C",UPPER($C615)&lt;&gt;"V"),"Use C ou V","")))</f>
        <v/>
      </c>
      <c r="O615" s="11">
        <f>IF($B615="","",IF(UPPER($C615)="C",D615,IF(UPPER($C615)="V",-D615,0)))</f>
        <v/>
      </c>
      <c r="P615" s="10">
        <f>IF($B615="","",IF(UPPER($C615)="C",D615*E615,IF(UPPER($C615)="V",-D615*I615,0)))</f>
        <v/>
      </c>
    </row>
    <row r="616">
      <c r="A616" s="6" t="n"/>
      <c r="B616" s="7" t="n"/>
      <c r="C616" s="7" t="n"/>
      <c r="D616" s="8" t="n"/>
      <c r="E616" s="9" t="n"/>
      <c r="F616" s="10">
        <f>IF(OR($B616="",D616="",E616=""),"",D616*E616)</f>
        <v/>
      </c>
      <c r="G616" s="11">
        <f>IF($B616="","",SUMIFS($O$1:O615,$B$1:B615,$B616))</f>
        <v/>
      </c>
      <c r="H616" s="10">
        <f>IF($B616="","",SUMIFS($P$1:P615,$B$1:B615,$B616))</f>
        <v/>
      </c>
      <c r="I616" s="10">
        <f>IF($B616="","",IF(G616&lt;=0,0,H616/G616))</f>
        <v/>
      </c>
      <c r="J616" s="11">
        <f>IF($B616="","",G616+O616)</f>
        <v/>
      </c>
      <c r="K616" s="10">
        <f>IF($B616="","",IF(J616&lt;=0,0,(H616+P616)/J616))</f>
        <v/>
      </c>
      <c r="L616" s="10">
        <f>IF(OR($B616="",UPPER($C616)&lt;&gt;"V"),"",D616*(E616-I616))</f>
        <v/>
      </c>
      <c r="M616" s="12">
        <f>IF(A616="","",YEAR(A616)*100+MONTH(A616))</f>
        <v/>
      </c>
      <c r="N616" s="12">
        <f>IF($B616="","",IF(AND(UPPER($C616)="V",D616&gt;G616),"Venda maior que a posição",IF(AND(UPPER($C616)&lt;&gt;"C",UPPER($C616)&lt;&gt;"V"),"Use C ou V","")))</f>
        <v/>
      </c>
      <c r="O616" s="11">
        <f>IF($B616="","",IF(UPPER($C616)="C",D616,IF(UPPER($C616)="V",-D616,0)))</f>
        <v/>
      </c>
      <c r="P616" s="10">
        <f>IF($B616="","",IF(UPPER($C616)="C",D616*E616,IF(UPPER($C616)="V",-D616*I616,0)))</f>
        <v/>
      </c>
    </row>
    <row r="617">
      <c r="A617" s="6" t="n"/>
      <c r="B617" s="7" t="n"/>
      <c r="C617" s="7" t="n"/>
      <c r="D617" s="8" t="n"/>
      <c r="E617" s="9" t="n"/>
      <c r="F617" s="10">
        <f>IF(OR($B617="",D617="",E617=""),"",D617*E617)</f>
        <v/>
      </c>
      <c r="G617" s="11">
        <f>IF($B617="","",SUMIFS($O$1:O616,$B$1:B616,$B617))</f>
        <v/>
      </c>
      <c r="H617" s="10">
        <f>IF($B617="","",SUMIFS($P$1:P616,$B$1:B616,$B617))</f>
        <v/>
      </c>
      <c r="I617" s="10">
        <f>IF($B617="","",IF(G617&lt;=0,0,H617/G617))</f>
        <v/>
      </c>
      <c r="J617" s="11">
        <f>IF($B617="","",G617+O617)</f>
        <v/>
      </c>
      <c r="K617" s="10">
        <f>IF($B617="","",IF(J617&lt;=0,0,(H617+P617)/J617))</f>
        <v/>
      </c>
      <c r="L617" s="10">
        <f>IF(OR($B617="",UPPER($C617)&lt;&gt;"V"),"",D617*(E617-I617))</f>
        <v/>
      </c>
      <c r="M617" s="12">
        <f>IF(A617="","",YEAR(A617)*100+MONTH(A617))</f>
        <v/>
      </c>
      <c r="N617" s="12">
        <f>IF($B617="","",IF(AND(UPPER($C617)="V",D617&gt;G617),"Venda maior que a posição",IF(AND(UPPER($C617)&lt;&gt;"C",UPPER($C617)&lt;&gt;"V"),"Use C ou V","")))</f>
        <v/>
      </c>
      <c r="O617" s="11">
        <f>IF($B617="","",IF(UPPER($C617)="C",D617,IF(UPPER($C617)="V",-D617,0)))</f>
        <v/>
      </c>
      <c r="P617" s="10">
        <f>IF($B617="","",IF(UPPER($C617)="C",D617*E617,IF(UPPER($C617)="V",-D617*I617,0)))</f>
        <v/>
      </c>
    </row>
    <row r="618">
      <c r="A618" s="6" t="n"/>
      <c r="B618" s="7" t="n"/>
      <c r="C618" s="7" t="n"/>
      <c r="D618" s="8" t="n"/>
      <c r="E618" s="9" t="n"/>
      <c r="F618" s="10">
        <f>IF(OR($B618="",D618="",E618=""),"",D618*E618)</f>
        <v/>
      </c>
      <c r="G618" s="11">
        <f>IF($B618="","",SUMIFS($O$1:O617,$B$1:B617,$B618))</f>
        <v/>
      </c>
      <c r="H618" s="10">
        <f>IF($B618="","",SUMIFS($P$1:P617,$B$1:B617,$B618))</f>
        <v/>
      </c>
      <c r="I618" s="10">
        <f>IF($B618="","",IF(G618&lt;=0,0,H618/G618))</f>
        <v/>
      </c>
      <c r="J618" s="11">
        <f>IF($B618="","",G618+O618)</f>
        <v/>
      </c>
      <c r="K618" s="10">
        <f>IF($B618="","",IF(J618&lt;=0,0,(H618+P618)/J618))</f>
        <v/>
      </c>
      <c r="L618" s="10">
        <f>IF(OR($B618="",UPPER($C618)&lt;&gt;"V"),"",D618*(E618-I618))</f>
        <v/>
      </c>
      <c r="M618" s="12">
        <f>IF(A618="","",YEAR(A618)*100+MONTH(A618))</f>
        <v/>
      </c>
      <c r="N618" s="12">
        <f>IF($B618="","",IF(AND(UPPER($C618)="V",D618&gt;G618),"Venda maior que a posição",IF(AND(UPPER($C618)&lt;&gt;"C",UPPER($C618)&lt;&gt;"V"),"Use C ou V","")))</f>
        <v/>
      </c>
      <c r="O618" s="11">
        <f>IF($B618="","",IF(UPPER($C618)="C",D618,IF(UPPER($C618)="V",-D618,0)))</f>
        <v/>
      </c>
      <c r="P618" s="10">
        <f>IF($B618="","",IF(UPPER($C618)="C",D618*E618,IF(UPPER($C618)="V",-D618*I618,0)))</f>
        <v/>
      </c>
    </row>
    <row r="619">
      <c r="A619" s="6" t="n"/>
      <c r="B619" s="7" t="n"/>
      <c r="C619" s="7" t="n"/>
      <c r="D619" s="8" t="n"/>
      <c r="E619" s="9" t="n"/>
      <c r="F619" s="10">
        <f>IF(OR($B619="",D619="",E619=""),"",D619*E619)</f>
        <v/>
      </c>
      <c r="G619" s="11">
        <f>IF($B619="","",SUMIFS($O$1:O618,$B$1:B618,$B619))</f>
        <v/>
      </c>
      <c r="H619" s="10">
        <f>IF($B619="","",SUMIFS($P$1:P618,$B$1:B618,$B619))</f>
        <v/>
      </c>
      <c r="I619" s="10">
        <f>IF($B619="","",IF(G619&lt;=0,0,H619/G619))</f>
        <v/>
      </c>
      <c r="J619" s="11">
        <f>IF($B619="","",G619+O619)</f>
        <v/>
      </c>
      <c r="K619" s="10">
        <f>IF($B619="","",IF(J619&lt;=0,0,(H619+P619)/J619))</f>
        <v/>
      </c>
      <c r="L619" s="10">
        <f>IF(OR($B619="",UPPER($C619)&lt;&gt;"V"),"",D619*(E619-I619))</f>
        <v/>
      </c>
      <c r="M619" s="12">
        <f>IF(A619="","",YEAR(A619)*100+MONTH(A619))</f>
        <v/>
      </c>
      <c r="N619" s="12">
        <f>IF($B619="","",IF(AND(UPPER($C619)="V",D619&gt;G619),"Venda maior que a posição",IF(AND(UPPER($C619)&lt;&gt;"C",UPPER($C619)&lt;&gt;"V"),"Use C ou V","")))</f>
        <v/>
      </c>
      <c r="O619" s="11">
        <f>IF($B619="","",IF(UPPER($C619)="C",D619,IF(UPPER($C619)="V",-D619,0)))</f>
        <v/>
      </c>
      <c r="P619" s="10">
        <f>IF($B619="","",IF(UPPER($C619)="C",D619*E619,IF(UPPER($C619)="V",-D619*I619,0)))</f>
        <v/>
      </c>
    </row>
    <row r="620">
      <c r="A620" s="6" t="n"/>
      <c r="B620" s="7" t="n"/>
      <c r="C620" s="7" t="n"/>
      <c r="D620" s="8" t="n"/>
      <c r="E620" s="9" t="n"/>
      <c r="F620" s="10">
        <f>IF(OR($B620="",D620="",E620=""),"",D620*E620)</f>
        <v/>
      </c>
      <c r="G620" s="11">
        <f>IF($B620="","",SUMIFS($O$1:O619,$B$1:B619,$B620))</f>
        <v/>
      </c>
      <c r="H620" s="10">
        <f>IF($B620="","",SUMIFS($P$1:P619,$B$1:B619,$B620))</f>
        <v/>
      </c>
      <c r="I620" s="10">
        <f>IF($B620="","",IF(G620&lt;=0,0,H620/G620))</f>
        <v/>
      </c>
      <c r="J620" s="11">
        <f>IF($B620="","",G620+O620)</f>
        <v/>
      </c>
      <c r="K620" s="10">
        <f>IF($B620="","",IF(J620&lt;=0,0,(H620+P620)/J620))</f>
        <v/>
      </c>
      <c r="L620" s="10">
        <f>IF(OR($B620="",UPPER($C620)&lt;&gt;"V"),"",D620*(E620-I620))</f>
        <v/>
      </c>
      <c r="M620" s="12">
        <f>IF(A620="","",YEAR(A620)*100+MONTH(A620))</f>
        <v/>
      </c>
      <c r="N620" s="12">
        <f>IF($B620="","",IF(AND(UPPER($C620)="V",D620&gt;G620),"Venda maior que a posição",IF(AND(UPPER($C620)&lt;&gt;"C",UPPER($C620)&lt;&gt;"V"),"Use C ou V","")))</f>
        <v/>
      </c>
      <c r="O620" s="11">
        <f>IF($B620="","",IF(UPPER($C620)="C",D620,IF(UPPER($C620)="V",-D620,0)))</f>
        <v/>
      </c>
      <c r="P620" s="10">
        <f>IF($B620="","",IF(UPPER($C620)="C",D620*E620,IF(UPPER($C620)="V",-D620*I620,0)))</f>
        <v/>
      </c>
    </row>
    <row r="621">
      <c r="A621" s="6" t="n"/>
      <c r="B621" s="7" t="n"/>
      <c r="C621" s="7" t="n"/>
      <c r="D621" s="8" t="n"/>
      <c r="E621" s="9" t="n"/>
      <c r="F621" s="10">
        <f>IF(OR($B621="",D621="",E621=""),"",D621*E621)</f>
        <v/>
      </c>
      <c r="G621" s="11">
        <f>IF($B621="","",SUMIFS($O$1:O620,$B$1:B620,$B621))</f>
        <v/>
      </c>
      <c r="H621" s="10">
        <f>IF($B621="","",SUMIFS($P$1:P620,$B$1:B620,$B621))</f>
        <v/>
      </c>
      <c r="I621" s="10">
        <f>IF($B621="","",IF(G621&lt;=0,0,H621/G621))</f>
        <v/>
      </c>
      <c r="J621" s="11">
        <f>IF($B621="","",G621+O621)</f>
        <v/>
      </c>
      <c r="K621" s="10">
        <f>IF($B621="","",IF(J621&lt;=0,0,(H621+P621)/J621))</f>
        <v/>
      </c>
      <c r="L621" s="10">
        <f>IF(OR($B621="",UPPER($C621)&lt;&gt;"V"),"",D621*(E621-I621))</f>
        <v/>
      </c>
      <c r="M621" s="12">
        <f>IF(A621="","",YEAR(A621)*100+MONTH(A621))</f>
        <v/>
      </c>
      <c r="N621" s="12">
        <f>IF($B621="","",IF(AND(UPPER($C621)="V",D621&gt;G621),"Venda maior que a posição",IF(AND(UPPER($C621)&lt;&gt;"C",UPPER($C621)&lt;&gt;"V"),"Use C ou V","")))</f>
        <v/>
      </c>
      <c r="O621" s="11">
        <f>IF($B621="","",IF(UPPER($C621)="C",D621,IF(UPPER($C621)="V",-D621,0)))</f>
        <v/>
      </c>
      <c r="P621" s="10">
        <f>IF($B621="","",IF(UPPER($C621)="C",D621*E621,IF(UPPER($C621)="V",-D621*I621,0)))</f>
        <v/>
      </c>
    </row>
    <row r="622">
      <c r="A622" s="6" t="n"/>
      <c r="B622" s="7" t="n"/>
      <c r="C622" s="7" t="n"/>
      <c r="D622" s="8" t="n"/>
      <c r="E622" s="9" t="n"/>
      <c r="F622" s="10">
        <f>IF(OR($B622="",D622="",E622=""),"",D622*E622)</f>
        <v/>
      </c>
      <c r="G622" s="11">
        <f>IF($B622="","",SUMIFS($O$1:O621,$B$1:B621,$B622))</f>
        <v/>
      </c>
      <c r="H622" s="10">
        <f>IF($B622="","",SUMIFS($P$1:P621,$B$1:B621,$B622))</f>
        <v/>
      </c>
      <c r="I622" s="10">
        <f>IF($B622="","",IF(G622&lt;=0,0,H622/G622))</f>
        <v/>
      </c>
      <c r="J622" s="11">
        <f>IF($B622="","",G622+O622)</f>
        <v/>
      </c>
      <c r="K622" s="10">
        <f>IF($B622="","",IF(J622&lt;=0,0,(H622+P622)/J622))</f>
        <v/>
      </c>
      <c r="L622" s="10">
        <f>IF(OR($B622="",UPPER($C622)&lt;&gt;"V"),"",D622*(E622-I622))</f>
        <v/>
      </c>
      <c r="M622" s="12">
        <f>IF(A622="","",YEAR(A622)*100+MONTH(A622))</f>
        <v/>
      </c>
      <c r="N622" s="12">
        <f>IF($B622="","",IF(AND(UPPER($C622)="V",D622&gt;G622),"Venda maior que a posição",IF(AND(UPPER($C622)&lt;&gt;"C",UPPER($C622)&lt;&gt;"V"),"Use C ou V","")))</f>
        <v/>
      </c>
      <c r="O622" s="11">
        <f>IF($B622="","",IF(UPPER($C622)="C",D622,IF(UPPER($C622)="V",-D622,0)))</f>
        <v/>
      </c>
      <c r="P622" s="10">
        <f>IF($B622="","",IF(UPPER($C622)="C",D622*E622,IF(UPPER($C622)="V",-D622*I622,0)))</f>
        <v/>
      </c>
    </row>
    <row r="623">
      <c r="A623" s="6" t="n"/>
      <c r="B623" s="7" t="n"/>
      <c r="C623" s="7" t="n"/>
      <c r="D623" s="8" t="n"/>
      <c r="E623" s="9" t="n"/>
      <c r="F623" s="10">
        <f>IF(OR($B623="",D623="",E623=""),"",D623*E623)</f>
        <v/>
      </c>
      <c r="G623" s="11">
        <f>IF($B623="","",SUMIFS($O$1:O622,$B$1:B622,$B623))</f>
        <v/>
      </c>
      <c r="H623" s="10">
        <f>IF($B623="","",SUMIFS($P$1:P622,$B$1:B622,$B623))</f>
        <v/>
      </c>
      <c r="I623" s="10">
        <f>IF($B623="","",IF(G623&lt;=0,0,H623/G623))</f>
        <v/>
      </c>
      <c r="J623" s="11">
        <f>IF($B623="","",G623+O623)</f>
        <v/>
      </c>
      <c r="K623" s="10">
        <f>IF($B623="","",IF(J623&lt;=0,0,(H623+P623)/J623))</f>
        <v/>
      </c>
      <c r="L623" s="10">
        <f>IF(OR($B623="",UPPER($C623)&lt;&gt;"V"),"",D623*(E623-I623))</f>
        <v/>
      </c>
      <c r="M623" s="12">
        <f>IF(A623="","",YEAR(A623)*100+MONTH(A623))</f>
        <v/>
      </c>
      <c r="N623" s="12">
        <f>IF($B623="","",IF(AND(UPPER($C623)="V",D623&gt;G623),"Venda maior que a posição",IF(AND(UPPER($C623)&lt;&gt;"C",UPPER($C623)&lt;&gt;"V"),"Use C ou V","")))</f>
        <v/>
      </c>
      <c r="O623" s="11">
        <f>IF($B623="","",IF(UPPER($C623)="C",D623,IF(UPPER($C623)="V",-D623,0)))</f>
        <v/>
      </c>
      <c r="P623" s="10">
        <f>IF($B623="","",IF(UPPER($C623)="C",D623*E623,IF(UPPER($C623)="V",-D623*I623,0)))</f>
        <v/>
      </c>
    </row>
    <row r="624">
      <c r="A624" s="6" t="n"/>
      <c r="B624" s="7" t="n"/>
      <c r="C624" s="7" t="n"/>
      <c r="D624" s="8" t="n"/>
      <c r="E624" s="9" t="n"/>
      <c r="F624" s="10">
        <f>IF(OR($B624="",D624="",E624=""),"",D624*E624)</f>
        <v/>
      </c>
      <c r="G624" s="11">
        <f>IF($B624="","",SUMIFS($O$1:O623,$B$1:B623,$B624))</f>
        <v/>
      </c>
      <c r="H624" s="10">
        <f>IF($B624="","",SUMIFS($P$1:P623,$B$1:B623,$B624))</f>
        <v/>
      </c>
      <c r="I624" s="10">
        <f>IF($B624="","",IF(G624&lt;=0,0,H624/G624))</f>
        <v/>
      </c>
      <c r="J624" s="11">
        <f>IF($B624="","",G624+O624)</f>
        <v/>
      </c>
      <c r="K624" s="10">
        <f>IF($B624="","",IF(J624&lt;=0,0,(H624+P624)/J624))</f>
        <v/>
      </c>
      <c r="L624" s="10">
        <f>IF(OR($B624="",UPPER($C624)&lt;&gt;"V"),"",D624*(E624-I624))</f>
        <v/>
      </c>
      <c r="M624" s="12">
        <f>IF(A624="","",YEAR(A624)*100+MONTH(A624))</f>
        <v/>
      </c>
      <c r="N624" s="12">
        <f>IF($B624="","",IF(AND(UPPER($C624)="V",D624&gt;G624),"Venda maior que a posição",IF(AND(UPPER($C624)&lt;&gt;"C",UPPER($C624)&lt;&gt;"V"),"Use C ou V","")))</f>
        <v/>
      </c>
      <c r="O624" s="11">
        <f>IF($B624="","",IF(UPPER($C624)="C",D624,IF(UPPER($C624)="V",-D624,0)))</f>
        <v/>
      </c>
      <c r="P624" s="10">
        <f>IF($B624="","",IF(UPPER($C624)="C",D624*E624,IF(UPPER($C624)="V",-D624*I624,0)))</f>
        <v/>
      </c>
    </row>
    <row r="625">
      <c r="A625" s="6" t="n"/>
      <c r="B625" s="7" t="n"/>
      <c r="C625" s="7" t="n"/>
      <c r="D625" s="8" t="n"/>
      <c r="E625" s="9" t="n"/>
      <c r="F625" s="10">
        <f>IF(OR($B625="",D625="",E625=""),"",D625*E625)</f>
        <v/>
      </c>
      <c r="G625" s="11">
        <f>IF($B625="","",SUMIFS($O$1:O624,$B$1:B624,$B625))</f>
        <v/>
      </c>
      <c r="H625" s="10">
        <f>IF($B625="","",SUMIFS($P$1:P624,$B$1:B624,$B625))</f>
        <v/>
      </c>
      <c r="I625" s="10">
        <f>IF($B625="","",IF(G625&lt;=0,0,H625/G625))</f>
        <v/>
      </c>
      <c r="J625" s="11">
        <f>IF($B625="","",G625+O625)</f>
        <v/>
      </c>
      <c r="K625" s="10">
        <f>IF($B625="","",IF(J625&lt;=0,0,(H625+P625)/J625))</f>
        <v/>
      </c>
      <c r="L625" s="10">
        <f>IF(OR($B625="",UPPER($C625)&lt;&gt;"V"),"",D625*(E625-I625))</f>
        <v/>
      </c>
      <c r="M625" s="12">
        <f>IF(A625="","",YEAR(A625)*100+MONTH(A625))</f>
        <v/>
      </c>
      <c r="N625" s="12">
        <f>IF($B625="","",IF(AND(UPPER($C625)="V",D625&gt;G625),"Venda maior que a posição",IF(AND(UPPER($C625)&lt;&gt;"C",UPPER($C625)&lt;&gt;"V"),"Use C ou V","")))</f>
        <v/>
      </c>
      <c r="O625" s="11">
        <f>IF($B625="","",IF(UPPER($C625)="C",D625,IF(UPPER($C625)="V",-D625,0)))</f>
        <v/>
      </c>
      <c r="P625" s="10">
        <f>IF($B625="","",IF(UPPER($C625)="C",D625*E625,IF(UPPER($C625)="V",-D625*I625,0)))</f>
        <v/>
      </c>
    </row>
    <row r="626">
      <c r="A626" s="6" t="n"/>
      <c r="B626" s="7" t="n"/>
      <c r="C626" s="7" t="n"/>
      <c r="D626" s="8" t="n"/>
      <c r="E626" s="9" t="n"/>
      <c r="F626" s="10">
        <f>IF(OR($B626="",D626="",E626=""),"",D626*E626)</f>
        <v/>
      </c>
      <c r="G626" s="11">
        <f>IF($B626="","",SUMIFS($O$1:O625,$B$1:B625,$B626))</f>
        <v/>
      </c>
      <c r="H626" s="10">
        <f>IF($B626="","",SUMIFS($P$1:P625,$B$1:B625,$B626))</f>
        <v/>
      </c>
      <c r="I626" s="10">
        <f>IF($B626="","",IF(G626&lt;=0,0,H626/G626))</f>
        <v/>
      </c>
      <c r="J626" s="11">
        <f>IF($B626="","",G626+O626)</f>
        <v/>
      </c>
      <c r="K626" s="10">
        <f>IF($B626="","",IF(J626&lt;=0,0,(H626+P626)/J626))</f>
        <v/>
      </c>
      <c r="L626" s="10">
        <f>IF(OR($B626="",UPPER($C626)&lt;&gt;"V"),"",D626*(E626-I626))</f>
        <v/>
      </c>
      <c r="M626" s="12">
        <f>IF(A626="","",YEAR(A626)*100+MONTH(A626))</f>
        <v/>
      </c>
      <c r="N626" s="12">
        <f>IF($B626="","",IF(AND(UPPER($C626)="V",D626&gt;G626),"Venda maior que a posição",IF(AND(UPPER($C626)&lt;&gt;"C",UPPER($C626)&lt;&gt;"V"),"Use C ou V","")))</f>
        <v/>
      </c>
      <c r="O626" s="11">
        <f>IF($B626="","",IF(UPPER($C626)="C",D626,IF(UPPER($C626)="V",-D626,0)))</f>
        <v/>
      </c>
      <c r="P626" s="10">
        <f>IF($B626="","",IF(UPPER($C626)="C",D626*E626,IF(UPPER($C626)="V",-D626*I626,0)))</f>
        <v/>
      </c>
    </row>
    <row r="627">
      <c r="A627" s="6" t="n"/>
      <c r="B627" s="7" t="n"/>
      <c r="C627" s="7" t="n"/>
      <c r="D627" s="8" t="n"/>
      <c r="E627" s="9" t="n"/>
      <c r="F627" s="10">
        <f>IF(OR($B627="",D627="",E627=""),"",D627*E627)</f>
        <v/>
      </c>
      <c r="G627" s="11">
        <f>IF($B627="","",SUMIFS($O$1:O626,$B$1:B626,$B627))</f>
        <v/>
      </c>
      <c r="H627" s="10">
        <f>IF($B627="","",SUMIFS($P$1:P626,$B$1:B626,$B627))</f>
        <v/>
      </c>
      <c r="I627" s="10">
        <f>IF($B627="","",IF(G627&lt;=0,0,H627/G627))</f>
        <v/>
      </c>
      <c r="J627" s="11">
        <f>IF($B627="","",G627+O627)</f>
        <v/>
      </c>
      <c r="K627" s="10">
        <f>IF($B627="","",IF(J627&lt;=0,0,(H627+P627)/J627))</f>
        <v/>
      </c>
      <c r="L627" s="10">
        <f>IF(OR($B627="",UPPER($C627)&lt;&gt;"V"),"",D627*(E627-I627))</f>
        <v/>
      </c>
      <c r="M627" s="12">
        <f>IF(A627="","",YEAR(A627)*100+MONTH(A627))</f>
        <v/>
      </c>
      <c r="N627" s="12">
        <f>IF($B627="","",IF(AND(UPPER($C627)="V",D627&gt;G627),"Venda maior que a posição",IF(AND(UPPER($C627)&lt;&gt;"C",UPPER($C627)&lt;&gt;"V"),"Use C ou V","")))</f>
        <v/>
      </c>
      <c r="O627" s="11">
        <f>IF($B627="","",IF(UPPER($C627)="C",D627,IF(UPPER($C627)="V",-D627,0)))</f>
        <v/>
      </c>
      <c r="P627" s="10">
        <f>IF($B627="","",IF(UPPER($C627)="C",D627*E627,IF(UPPER($C627)="V",-D627*I627,0)))</f>
        <v/>
      </c>
    </row>
    <row r="628">
      <c r="A628" s="6" t="n"/>
      <c r="B628" s="7" t="n"/>
      <c r="C628" s="7" t="n"/>
      <c r="D628" s="8" t="n"/>
      <c r="E628" s="9" t="n"/>
      <c r="F628" s="10">
        <f>IF(OR($B628="",D628="",E628=""),"",D628*E628)</f>
        <v/>
      </c>
      <c r="G628" s="11">
        <f>IF($B628="","",SUMIFS($O$1:O627,$B$1:B627,$B628))</f>
        <v/>
      </c>
      <c r="H628" s="10">
        <f>IF($B628="","",SUMIFS($P$1:P627,$B$1:B627,$B628))</f>
        <v/>
      </c>
      <c r="I628" s="10">
        <f>IF($B628="","",IF(G628&lt;=0,0,H628/G628))</f>
        <v/>
      </c>
      <c r="J628" s="11">
        <f>IF($B628="","",G628+O628)</f>
        <v/>
      </c>
      <c r="K628" s="10">
        <f>IF($B628="","",IF(J628&lt;=0,0,(H628+P628)/J628))</f>
        <v/>
      </c>
      <c r="L628" s="10">
        <f>IF(OR($B628="",UPPER($C628)&lt;&gt;"V"),"",D628*(E628-I628))</f>
        <v/>
      </c>
      <c r="M628" s="12">
        <f>IF(A628="","",YEAR(A628)*100+MONTH(A628))</f>
        <v/>
      </c>
      <c r="N628" s="12">
        <f>IF($B628="","",IF(AND(UPPER($C628)="V",D628&gt;G628),"Venda maior que a posição",IF(AND(UPPER($C628)&lt;&gt;"C",UPPER($C628)&lt;&gt;"V"),"Use C ou V","")))</f>
        <v/>
      </c>
      <c r="O628" s="11">
        <f>IF($B628="","",IF(UPPER($C628)="C",D628,IF(UPPER($C628)="V",-D628,0)))</f>
        <v/>
      </c>
      <c r="P628" s="10">
        <f>IF($B628="","",IF(UPPER($C628)="C",D628*E628,IF(UPPER($C628)="V",-D628*I628,0)))</f>
        <v/>
      </c>
    </row>
    <row r="629">
      <c r="A629" s="6" t="n"/>
      <c r="B629" s="7" t="n"/>
      <c r="C629" s="7" t="n"/>
      <c r="D629" s="8" t="n"/>
      <c r="E629" s="9" t="n"/>
      <c r="F629" s="10">
        <f>IF(OR($B629="",D629="",E629=""),"",D629*E629)</f>
        <v/>
      </c>
      <c r="G629" s="11">
        <f>IF($B629="","",SUMIFS($O$1:O628,$B$1:B628,$B629))</f>
        <v/>
      </c>
      <c r="H629" s="10">
        <f>IF($B629="","",SUMIFS($P$1:P628,$B$1:B628,$B629))</f>
        <v/>
      </c>
      <c r="I629" s="10">
        <f>IF($B629="","",IF(G629&lt;=0,0,H629/G629))</f>
        <v/>
      </c>
      <c r="J629" s="11">
        <f>IF($B629="","",G629+O629)</f>
        <v/>
      </c>
      <c r="K629" s="10">
        <f>IF($B629="","",IF(J629&lt;=0,0,(H629+P629)/J629))</f>
        <v/>
      </c>
      <c r="L629" s="10">
        <f>IF(OR($B629="",UPPER($C629)&lt;&gt;"V"),"",D629*(E629-I629))</f>
        <v/>
      </c>
      <c r="M629" s="12">
        <f>IF(A629="","",YEAR(A629)*100+MONTH(A629))</f>
        <v/>
      </c>
      <c r="N629" s="12">
        <f>IF($B629="","",IF(AND(UPPER($C629)="V",D629&gt;G629),"Venda maior que a posição",IF(AND(UPPER($C629)&lt;&gt;"C",UPPER($C629)&lt;&gt;"V"),"Use C ou V","")))</f>
        <v/>
      </c>
      <c r="O629" s="11">
        <f>IF($B629="","",IF(UPPER($C629)="C",D629,IF(UPPER($C629)="V",-D629,0)))</f>
        <v/>
      </c>
      <c r="P629" s="10">
        <f>IF($B629="","",IF(UPPER($C629)="C",D629*E629,IF(UPPER($C629)="V",-D629*I629,0)))</f>
        <v/>
      </c>
    </row>
    <row r="630">
      <c r="A630" s="6" t="n"/>
      <c r="B630" s="7" t="n"/>
      <c r="C630" s="7" t="n"/>
      <c r="D630" s="8" t="n"/>
      <c r="E630" s="9" t="n"/>
      <c r="F630" s="10">
        <f>IF(OR($B630="",D630="",E630=""),"",D630*E630)</f>
        <v/>
      </c>
      <c r="G630" s="11">
        <f>IF($B630="","",SUMIFS($O$1:O629,$B$1:B629,$B630))</f>
        <v/>
      </c>
      <c r="H630" s="10">
        <f>IF($B630="","",SUMIFS($P$1:P629,$B$1:B629,$B630))</f>
        <v/>
      </c>
      <c r="I630" s="10">
        <f>IF($B630="","",IF(G630&lt;=0,0,H630/G630))</f>
        <v/>
      </c>
      <c r="J630" s="11">
        <f>IF($B630="","",G630+O630)</f>
        <v/>
      </c>
      <c r="K630" s="10">
        <f>IF($B630="","",IF(J630&lt;=0,0,(H630+P630)/J630))</f>
        <v/>
      </c>
      <c r="L630" s="10">
        <f>IF(OR($B630="",UPPER($C630)&lt;&gt;"V"),"",D630*(E630-I630))</f>
        <v/>
      </c>
      <c r="M630" s="12">
        <f>IF(A630="","",YEAR(A630)*100+MONTH(A630))</f>
        <v/>
      </c>
      <c r="N630" s="12">
        <f>IF($B630="","",IF(AND(UPPER($C630)="V",D630&gt;G630),"Venda maior que a posição",IF(AND(UPPER($C630)&lt;&gt;"C",UPPER($C630)&lt;&gt;"V"),"Use C ou V","")))</f>
        <v/>
      </c>
      <c r="O630" s="11">
        <f>IF($B630="","",IF(UPPER($C630)="C",D630,IF(UPPER($C630)="V",-D630,0)))</f>
        <v/>
      </c>
      <c r="P630" s="10">
        <f>IF($B630="","",IF(UPPER($C630)="C",D630*E630,IF(UPPER($C630)="V",-D630*I630,0)))</f>
        <v/>
      </c>
    </row>
    <row r="631">
      <c r="A631" s="6" t="n"/>
      <c r="B631" s="7" t="n"/>
      <c r="C631" s="7" t="n"/>
      <c r="D631" s="8" t="n"/>
      <c r="E631" s="9" t="n"/>
      <c r="F631" s="10">
        <f>IF(OR($B631="",D631="",E631=""),"",D631*E631)</f>
        <v/>
      </c>
      <c r="G631" s="11">
        <f>IF($B631="","",SUMIFS($O$1:O630,$B$1:B630,$B631))</f>
        <v/>
      </c>
      <c r="H631" s="10">
        <f>IF($B631="","",SUMIFS($P$1:P630,$B$1:B630,$B631))</f>
        <v/>
      </c>
      <c r="I631" s="10">
        <f>IF($B631="","",IF(G631&lt;=0,0,H631/G631))</f>
        <v/>
      </c>
      <c r="J631" s="11">
        <f>IF($B631="","",G631+O631)</f>
        <v/>
      </c>
      <c r="K631" s="10">
        <f>IF($B631="","",IF(J631&lt;=0,0,(H631+P631)/J631))</f>
        <v/>
      </c>
      <c r="L631" s="10">
        <f>IF(OR($B631="",UPPER($C631)&lt;&gt;"V"),"",D631*(E631-I631))</f>
        <v/>
      </c>
      <c r="M631" s="12">
        <f>IF(A631="","",YEAR(A631)*100+MONTH(A631))</f>
        <v/>
      </c>
      <c r="N631" s="12">
        <f>IF($B631="","",IF(AND(UPPER($C631)="V",D631&gt;G631),"Venda maior que a posição",IF(AND(UPPER($C631)&lt;&gt;"C",UPPER($C631)&lt;&gt;"V"),"Use C ou V","")))</f>
        <v/>
      </c>
      <c r="O631" s="11">
        <f>IF($B631="","",IF(UPPER($C631)="C",D631,IF(UPPER($C631)="V",-D631,0)))</f>
        <v/>
      </c>
      <c r="P631" s="10">
        <f>IF($B631="","",IF(UPPER($C631)="C",D631*E631,IF(UPPER($C631)="V",-D631*I631,0)))</f>
        <v/>
      </c>
    </row>
    <row r="632">
      <c r="A632" s="6" t="n"/>
      <c r="B632" s="7" t="n"/>
      <c r="C632" s="7" t="n"/>
      <c r="D632" s="8" t="n"/>
      <c r="E632" s="9" t="n"/>
      <c r="F632" s="10">
        <f>IF(OR($B632="",D632="",E632=""),"",D632*E632)</f>
        <v/>
      </c>
      <c r="G632" s="11">
        <f>IF($B632="","",SUMIFS($O$1:O631,$B$1:B631,$B632))</f>
        <v/>
      </c>
      <c r="H632" s="10">
        <f>IF($B632="","",SUMIFS($P$1:P631,$B$1:B631,$B632))</f>
        <v/>
      </c>
      <c r="I632" s="10">
        <f>IF($B632="","",IF(G632&lt;=0,0,H632/G632))</f>
        <v/>
      </c>
      <c r="J632" s="11">
        <f>IF($B632="","",G632+O632)</f>
        <v/>
      </c>
      <c r="K632" s="10">
        <f>IF($B632="","",IF(J632&lt;=0,0,(H632+P632)/J632))</f>
        <v/>
      </c>
      <c r="L632" s="10">
        <f>IF(OR($B632="",UPPER($C632)&lt;&gt;"V"),"",D632*(E632-I632))</f>
        <v/>
      </c>
      <c r="M632" s="12">
        <f>IF(A632="","",YEAR(A632)*100+MONTH(A632))</f>
        <v/>
      </c>
      <c r="N632" s="12">
        <f>IF($B632="","",IF(AND(UPPER($C632)="V",D632&gt;G632),"Venda maior que a posição",IF(AND(UPPER($C632)&lt;&gt;"C",UPPER($C632)&lt;&gt;"V"),"Use C ou V","")))</f>
        <v/>
      </c>
      <c r="O632" s="11">
        <f>IF($B632="","",IF(UPPER($C632)="C",D632,IF(UPPER($C632)="V",-D632,0)))</f>
        <v/>
      </c>
      <c r="P632" s="10">
        <f>IF($B632="","",IF(UPPER($C632)="C",D632*E632,IF(UPPER($C632)="V",-D632*I632,0)))</f>
        <v/>
      </c>
    </row>
    <row r="633">
      <c r="A633" s="6" t="n"/>
      <c r="B633" s="7" t="n"/>
      <c r="C633" s="7" t="n"/>
      <c r="D633" s="8" t="n"/>
      <c r="E633" s="9" t="n"/>
      <c r="F633" s="10">
        <f>IF(OR($B633="",D633="",E633=""),"",D633*E633)</f>
        <v/>
      </c>
      <c r="G633" s="11">
        <f>IF($B633="","",SUMIFS($O$1:O632,$B$1:B632,$B633))</f>
        <v/>
      </c>
      <c r="H633" s="10">
        <f>IF($B633="","",SUMIFS($P$1:P632,$B$1:B632,$B633))</f>
        <v/>
      </c>
      <c r="I633" s="10">
        <f>IF($B633="","",IF(G633&lt;=0,0,H633/G633))</f>
        <v/>
      </c>
      <c r="J633" s="11">
        <f>IF($B633="","",G633+O633)</f>
        <v/>
      </c>
      <c r="K633" s="10">
        <f>IF($B633="","",IF(J633&lt;=0,0,(H633+P633)/J633))</f>
        <v/>
      </c>
      <c r="L633" s="10">
        <f>IF(OR($B633="",UPPER($C633)&lt;&gt;"V"),"",D633*(E633-I633))</f>
        <v/>
      </c>
      <c r="M633" s="12">
        <f>IF(A633="","",YEAR(A633)*100+MONTH(A633))</f>
        <v/>
      </c>
      <c r="N633" s="12">
        <f>IF($B633="","",IF(AND(UPPER($C633)="V",D633&gt;G633),"Venda maior que a posição",IF(AND(UPPER($C633)&lt;&gt;"C",UPPER($C633)&lt;&gt;"V"),"Use C ou V","")))</f>
        <v/>
      </c>
      <c r="O633" s="11">
        <f>IF($B633="","",IF(UPPER($C633)="C",D633,IF(UPPER($C633)="V",-D633,0)))</f>
        <v/>
      </c>
      <c r="P633" s="10">
        <f>IF($B633="","",IF(UPPER($C633)="C",D633*E633,IF(UPPER($C633)="V",-D633*I633,0)))</f>
        <v/>
      </c>
    </row>
    <row r="634">
      <c r="A634" s="6" t="n"/>
      <c r="B634" s="7" t="n"/>
      <c r="C634" s="7" t="n"/>
      <c r="D634" s="8" t="n"/>
      <c r="E634" s="9" t="n"/>
      <c r="F634" s="10">
        <f>IF(OR($B634="",D634="",E634=""),"",D634*E634)</f>
        <v/>
      </c>
      <c r="G634" s="11">
        <f>IF($B634="","",SUMIFS($O$1:O633,$B$1:B633,$B634))</f>
        <v/>
      </c>
      <c r="H634" s="10">
        <f>IF($B634="","",SUMIFS($P$1:P633,$B$1:B633,$B634))</f>
        <v/>
      </c>
      <c r="I634" s="10">
        <f>IF($B634="","",IF(G634&lt;=0,0,H634/G634))</f>
        <v/>
      </c>
      <c r="J634" s="11">
        <f>IF($B634="","",G634+O634)</f>
        <v/>
      </c>
      <c r="K634" s="10">
        <f>IF($B634="","",IF(J634&lt;=0,0,(H634+P634)/J634))</f>
        <v/>
      </c>
      <c r="L634" s="10">
        <f>IF(OR($B634="",UPPER($C634)&lt;&gt;"V"),"",D634*(E634-I634))</f>
        <v/>
      </c>
      <c r="M634" s="12">
        <f>IF(A634="","",YEAR(A634)*100+MONTH(A634))</f>
        <v/>
      </c>
      <c r="N634" s="12">
        <f>IF($B634="","",IF(AND(UPPER($C634)="V",D634&gt;G634),"Venda maior que a posição",IF(AND(UPPER($C634)&lt;&gt;"C",UPPER($C634)&lt;&gt;"V"),"Use C ou V","")))</f>
        <v/>
      </c>
      <c r="O634" s="11">
        <f>IF($B634="","",IF(UPPER($C634)="C",D634,IF(UPPER($C634)="V",-D634,0)))</f>
        <v/>
      </c>
      <c r="P634" s="10">
        <f>IF($B634="","",IF(UPPER($C634)="C",D634*E634,IF(UPPER($C634)="V",-D634*I634,0)))</f>
        <v/>
      </c>
    </row>
    <row r="635">
      <c r="A635" s="6" t="n"/>
      <c r="B635" s="7" t="n"/>
      <c r="C635" s="7" t="n"/>
      <c r="D635" s="8" t="n"/>
      <c r="E635" s="9" t="n"/>
      <c r="F635" s="10">
        <f>IF(OR($B635="",D635="",E635=""),"",D635*E635)</f>
        <v/>
      </c>
      <c r="G635" s="11">
        <f>IF($B635="","",SUMIFS($O$1:O634,$B$1:B634,$B635))</f>
        <v/>
      </c>
      <c r="H635" s="10">
        <f>IF($B635="","",SUMIFS($P$1:P634,$B$1:B634,$B635))</f>
        <v/>
      </c>
      <c r="I635" s="10">
        <f>IF($B635="","",IF(G635&lt;=0,0,H635/G635))</f>
        <v/>
      </c>
      <c r="J635" s="11">
        <f>IF($B635="","",G635+O635)</f>
        <v/>
      </c>
      <c r="K635" s="10">
        <f>IF($B635="","",IF(J635&lt;=0,0,(H635+P635)/J635))</f>
        <v/>
      </c>
      <c r="L635" s="10">
        <f>IF(OR($B635="",UPPER($C635)&lt;&gt;"V"),"",D635*(E635-I635))</f>
        <v/>
      </c>
      <c r="M635" s="12">
        <f>IF(A635="","",YEAR(A635)*100+MONTH(A635))</f>
        <v/>
      </c>
      <c r="N635" s="12">
        <f>IF($B635="","",IF(AND(UPPER($C635)="V",D635&gt;G635),"Venda maior que a posição",IF(AND(UPPER($C635)&lt;&gt;"C",UPPER($C635)&lt;&gt;"V"),"Use C ou V","")))</f>
        <v/>
      </c>
      <c r="O635" s="11">
        <f>IF($B635="","",IF(UPPER($C635)="C",D635,IF(UPPER($C635)="V",-D635,0)))</f>
        <v/>
      </c>
      <c r="P635" s="10">
        <f>IF($B635="","",IF(UPPER($C635)="C",D635*E635,IF(UPPER($C635)="V",-D635*I635,0)))</f>
        <v/>
      </c>
    </row>
    <row r="636">
      <c r="A636" s="6" t="n"/>
      <c r="B636" s="7" t="n"/>
      <c r="C636" s="7" t="n"/>
      <c r="D636" s="8" t="n"/>
      <c r="E636" s="9" t="n"/>
      <c r="F636" s="10">
        <f>IF(OR($B636="",D636="",E636=""),"",D636*E636)</f>
        <v/>
      </c>
      <c r="G636" s="11">
        <f>IF($B636="","",SUMIFS($O$1:O635,$B$1:B635,$B636))</f>
        <v/>
      </c>
      <c r="H636" s="10">
        <f>IF($B636="","",SUMIFS($P$1:P635,$B$1:B635,$B636))</f>
        <v/>
      </c>
      <c r="I636" s="10">
        <f>IF($B636="","",IF(G636&lt;=0,0,H636/G636))</f>
        <v/>
      </c>
      <c r="J636" s="11">
        <f>IF($B636="","",G636+O636)</f>
        <v/>
      </c>
      <c r="K636" s="10">
        <f>IF($B636="","",IF(J636&lt;=0,0,(H636+P636)/J636))</f>
        <v/>
      </c>
      <c r="L636" s="10">
        <f>IF(OR($B636="",UPPER($C636)&lt;&gt;"V"),"",D636*(E636-I636))</f>
        <v/>
      </c>
      <c r="M636" s="12">
        <f>IF(A636="","",YEAR(A636)*100+MONTH(A636))</f>
        <v/>
      </c>
      <c r="N636" s="12">
        <f>IF($B636="","",IF(AND(UPPER($C636)="V",D636&gt;G636),"Venda maior que a posição",IF(AND(UPPER($C636)&lt;&gt;"C",UPPER($C636)&lt;&gt;"V"),"Use C ou V","")))</f>
        <v/>
      </c>
      <c r="O636" s="11">
        <f>IF($B636="","",IF(UPPER($C636)="C",D636,IF(UPPER($C636)="V",-D636,0)))</f>
        <v/>
      </c>
      <c r="P636" s="10">
        <f>IF($B636="","",IF(UPPER($C636)="C",D636*E636,IF(UPPER($C636)="V",-D636*I636,0)))</f>
        <v/>
      </c>
    </row>
    <row r="637">
      <c r="A637" s="6" t="n"/>
      <c r="B637" s="7" t="n"/>
      <c r="C637" s="7" t="n"/>
      <c r="D637" s="8" t="n"/>
      <c r="E637" s="9" t="n"/>
      <c r="F637" s="10">
        <f>IF(OR($B637="",D637="",E637=""),"",D637*E637)</f>
        <v/>
      </c>
      <c r="G637" s="11">
        <f>IF($B637="","",SUMIFS($O$1:O636,$B$1:B636,$B637))</f>
        <v/>
      </c>
      <c r="H637" s="10">
        <f>IF($B637="","",SUMIFS($P$1:P636,$B$1:B636,$B637))</f>
        <v/>
      </c>
      <c r="I637" s="10">
        <f>IF($B637="","",IF(G637&lt;=0,0,H637/G637))</f>
        <v/>
      </c>
      <c r="J637" s="11">
        <f>IF($B637="","",G637+O637)</f>
        <v/>
      </c>
      <c r="K637" s="10">
        <f>IF($B637="","",IF(J637&lt;=0,0,(H637+P637)/J637))</f>
        <v/>
      </c>
      <c r="L637" s="10">
        <f>IF(OR($B637="",UPPER($C637)&lt;&gt;"V"),"",D637*(E637-I637))</f>
        <v/>
      </c>
      <c r="M637" s="12">
        <f>IF(A637="","",YEAR(A637)*100+MONTH(A637))</f>
        <v/>
      </c>
      <c r="N637" s="12">
        <f>IF($B637="","",IF(AND(UPPER($C637)="V",D637&gt;G637),"Venda maior que a posição",IF(AND(UPPER($C637)&lt;&gt;"C",UPPER($C637)&lt;&gt;"V"),"Use C ou V","")))</f>
        <v/>
      </c>
      <c r="O637" s="11">
        <f>IF($B637="","",IF(UPPER($C637)="C",D637,IF(UPPER($C637)="V",-D637,0)))</f>
        <v/>
      </c>
      <c r="P637" s="10">
        <f>IF($B637="","",IF(UPPER($C637)="C",D637*E637,IF(UPPER($C637)="V",-D637*I637,0)))</f>
        <v/>
      </c>
    </row>
    <row r="638">
      <c r="A638" s="6" t="n"/>
      <c r="B638" s="7" t="n"/>
      <c r="C638" s="7" t="n"/>
      <c r="D638" s="8" t="n"/>
      <c r="E638" s="9" t="n"/>
      <c r="F638" s="10">
        <f>IF(OR($B638="",D638="",E638=""),"",D638*E638)</f>
        <v/>
      </c>
      <c r="G638" s="11">
        <f>IF($B638="","",SUMIFS($O$1:O637,$B$1:B637,$B638))</f>
        <v/>
      </c>
      <c r="H638" s="10">
        <f>IF($B638="","",SUMIFS($P$1:P637,$B$1:B637,$B638))</f>
        <v/>
      </c>
      <c r="I638" s="10">
        <f>IF($B638="","",IF(G638&lt;=0,0,H638/G638))</f>
        <v/>
      </c>
      <c r="J638" s="11">
        <f>IF($B638="","",G638+O638)</f>
        <v/>
      </c>
      <c r="K638" s="10">
        <f>IF($B638="","",IF(J638&lt;=0,0,(H638+P638)/J638))</f>
        <v/>
      </c>
      <c r="L638" s="10">
        <f>IF(OR($B638="",UPPER($C638)&lt;&gt;"V"),"",D638*(E638-I638))</f>
        <v/>
      </c>
      <c r="M638" s="12">
        <f>IF(A638="","",YEAR(A638)*100+MONTH(A638))</f>
        <v/>
      </c>
      <c r="N638" s="12">
        <f>IF($B638="","",IF(AND(UPPER($C638)="V",D638&gt;G638),"Venda maior que a posição",IF(AND(UPPER($C638)&lt;&gt;"C",UPPER($C638)&lt;&gt;"V"),"Use C ou V","")))</f>
        <v/>
      </c>
      <c r="O638" s="11">
        <f>IF($B638="","",IF(UPPER($C638)="C",D638,IF(UPPER($C638)="V",-D638,0)))</f>
        <v/>
      </c>
      <c r="P638" s="10">
        <f>IF($B638="","",IF(UPPER($C638)="C",D638*E638,IF(UPPER($C638)="V",-D638*I638,0)))</f>
        <v/>
      </c>
    </row>
    <row r="639">
      <c r="A639" s="6" t="n"/>
      <c r="B639" s="7" t="n"/>
      <c r="C639" s="7" t="n"/>
      <c r="D639" s="8" t="n"/>
      <c r="E639" s="9" t="n"/>
      <c r="F639" s="10">
        <f>IF(OR($B639="",D639="",E639=""),"",D639*E639)</f>
        <v/>
      </c>
      <c r="G639" s="11">
        <f>IF($B639="","",SUMIFS($O$1:O638,$B$1:B638,$B639))</f>
        <v/>
      </c>
      <c r="H639" s="10">
        <f>IF($B639="","",SUMIFS($P$1:P638,$B$1:B638,$B639))</f>
        <v/>
      </c>
      <c r="I639" s="10">
        <f>IF($B639="","",IF(G639&lt;=0,0,H639/G639))</f>
        <v/>
      </c>
      <c r="J639" s="11">
        <f>IF($B639="","",G639+O639)</f>
        <v/>
      </c>
      <c r="K639" s="10">
        <f>IF($B639="","",IF(J639&lt;=0,0,(H639+P639)/J639))</f>
        <v/>
      </c>
      <c r="L639" s="10">
        <f>IF(OR($B639="",UPPER($C639)&lt;&gt;"V"),"",D639*(E639-I639))</f>
        <v/>
      </c>
      <c r="M639" s="12">
        <f>IF(A639="","",YEAR(A639)*100+MONTH(A639))</f>
        <v/>
      </c>
      <c r="N639" s="12">
        <f>IF($B639="","",IF(AND(UPPER($C639)="V",D639&gt;G639),"Venda maior que a posição",IF(AND(UPPER($C639)&lt;&gt;"C",UPPER($C639)&lt;&gt;"V"),"Use C ou V","")))</f>
        <v/>
      </c>
      <c r="O639" s="11">
        <f>IF($B639="","",IF(UPPER($C639)="C",D639,IF(UPPER($C639)="V",-D639,0)))</f>
        <v/>
      </c>
      <c r="P639" s="10">
        <f>IF($B639="","",IF(UPPER($C639)="C",D639*E639,IF(UPPER($C639)="V",-D639*I639,0)))</f>
        <v/>
      </c>
    </row>
    <row r="640">
      <c r="A640" s="6" t="n"/>
      <c r="B640" s="7" t="n"/>
      <c r="C640" s="7" t="n"/>
      <c r="D640" s="8" t="n"/>
      <c r="E640" s="9" t="n"/>
      <c r="F640" s="10">
        <f>IF(OR($B640="",D640="",E640=""),"",D640*E640)</f>
        <v/>
      </c>
      <c r="G640" s="11">
        <f>IF($B640="","",SUMIFS($O$1:O639,$B$1:B639,$B640))</f>
        <v/>
      </c>
      <c r="H640" s="10">
        <f>IF($B640="","",SUMIFS($P$1:P639,$B$1:B639,$B640))</f>
        <v/>
      </c>
      <c r="I640" s="10">
        <f>IF($B640="","",IF(G640&lt;=0,0,H640/G640))</f>
        <v/>
      </c>
      <c r="J640" s="11">
        <f>IF($B640="","",G640+O640)</f>
        <v/>
      </c>
      <c r="K640" s="10">
        <f>IF($B640="","",IF(J640&lt;=0,0,(H640+P640)/J640))</f>
        <v/>
      </c>
      <c r="L640" s="10">
        <f>IF(OR($B640="",UPPER($C640)&lt;&gt;"V"),"",D640*(E640-I640))</f>
        <v/>
      </c>
      <c r="M640" s="12">
        <f>IF(A640="","",YEAR(A640)*100+MONTH(A640))</f>
        <v/>
      </c>
      <c r="N640" s="12">
        <f>IF($B640="","",IF(AND(UPPER($C640)="V",D640&gt;G640),"Venda maior que a posição",IF(AND(UPPER($C640)&lt;&gt;"C",UPPER($C640)&lt;&gt;"V"),"Use C ou V","")))</f>
        <v/>
      </c>
      <c r="O640" s="11">
        <f>IF($B640="","",IF(UPPER($C640)="C",D640,IF(UPPER($C640)="V",-D640,0)))</f>
        <v/>
      </c>
      <c r="P640" s="10">
        <f>IF($B640="","",IF(UPPER($C640)="C",D640*E640,IF(UPPER($C640)="V",-D640*I640,0)))</f>
        <v/>
      </c>
    </row>
    <row r="641">
      <c r="A641" s="6" t="n"/>
      <c r="B641" s="7" t="n"/>
      <c r="C641" s="7" t="n"/>
      <c r="D641" s="8" t="n"/>
      <c r="E641" s="9" t="n"/>
      <c r="F641" s="10">
        <f>IF(OR($B641="",D641="",E641=""),"",D641*E641)</f>
        <v/>
      </c>
      <c r="G641" s="11">
        <f>IF($B641="","",SUMIFS($O$1:O640,$B$1:B640,$B641))</f>
        <v/>
      </c>
      <c r="H641" s="10">
        <f>IF($B641="","",SUMIFS($P$1:P640,$B$1:B640,$B641))</f>
        <v/>
      </c>
      <c r="I641" s="10">
        <f>IF($B641="","",IF(G641&lt;=0,0,H641/G641))</f>
        <v/>
      </c>
      <c r="J641" s="11">
        <f>IF($B641="","",G641+O641)</f>
        <v/>
      </c>
      <c r="K641" s="10">
        <f>IF($B641="","",IF(J641&lt;=0,0,(H641+P641)/J641))</f>
        <v/>
      </c>
      <c r="L641" s="10">
        <f>IF(OR($B641="",UPPER($C641)&lt;&gt;"V"),"",D641*(E641-I641))</f>
        <v/>
      </c>
      <c r="M641" s="12">
        <f>IF(A641="","",YEAR(A641)*100+MONTH(A641))</f>
        <v/>
      </c>
      <c r="N641" s="12">
        <f>IF($B641="","",IF(AND(UPPER($C641)="V",D641&gt;G641),"Venda maior que a posição",IF(AND(UPPER($C641)&lt;&gt;"C",UPPER($C641)&lt;&gt;"V"),"Use C ou V","")))</f>
        <v/>
      </c>
      <c r="O641" s="11">
        <f>IF($B641="","",IF(UPPER($C641)="C",D641,IF(UPPER($C641)="V",-D641,0)))</f>
        <v/>
      </c>
      <c r="P641" s="10">
        <f>IF($B641="","",IF(UPPER($C641)="C",D641*E641,IF(UPPER($C641)="V",-D641*I641,0)))</f>
        <v/>
      </c>
    </row>
    <row r="642">
      <c r="A642" s="6" t="n"/>
      <c r="B642" s="7" t="n"/>
      <c r="C642" s="7" t="n"/>
      <c r="D642" s="8" t="n"/>
      <c r="E642" s="9" t="n"/>
      <c r="F642" s="10">
        <f>IF(OR($B642="",D642="",E642=""),"",D642*E642)</f>
        <v/>
      </c>
      <c r="G642" s="11">
        <f>IF($B642="","",SUMIFS($O$1:O641,$B$1:B641,$B642))</f>
        <v/>
      </c>
      <c r="H642" s="10">
        <f>IF($B642="","",SUMIFS($P$1:P641,$B$1:B641,$B642))</f>
        <v/>
      </c>
      <c r="I642" s="10">
        <f>IF($B642="","",IF(G642&lt;=0,0,H642/G642))</f>
        <v/>
      </c>
      <c r="J642" s="11">
        <f>IF($B642="","",G642+O642)</f>
        <v/>
      </c>
      <c r="K642" s="10">
        <f>IF($B642="","",IF(J642&lt;=0,0,(H642+P642)/J642))</f>
        <v/>
      </c>
      <c r="L642" s="10">
        <f>IF(OR($B642="",UPPER($C642)&lt;&gt;"V"),"",D642*(E642-I642))</f>
        <v/>
      </c>
      <c r="M642" s="12">
        <f>IF(A642="","",YEAR(A642)*100+MONTH(A642))</f>
        <v/>
      </c>
      <c r="N642" s="12">
        <f>IF($B642="","",IF(AND(UPPER($C642)="V",D642&gt;G642),"Venda maior que a posição",IF(AND(UPPER($C642)&lt;&gt;"C",UPPER($C642)&lt;&gt;"V"),"Use C ou V","")))</f>
        <v/>
      </c>
      <c r="O642" s="11">
        <f>IF($B642="","",IF(UPPER($C642)="C",D642,IF(UPPER($C642)="V",-D642,0)))</f>
        <v/>
      </c>
      <c r="P642" s="10">
        <f>IF($B642="","",IF(UPPER($C642)="C",D642*E642,IF(UPPER($C642)="V",-D642*I642,0)))</f>
        <v/>
      </c>
    </row>
    <row r="643">
      <c r="A643" s="6" t="n"/>
      <c r="B643" s="7" t="n"/>
      <c r="C643" s="7" t="n"/>
      <c r="D643" s="8" t="n"/>
      <c r="E643" s="9" t="n"/>
      <c r="F643" s="10">
        <f>IF(OR($B643="",D643="",E643=""),"",D643*E643)</f>
        <v/>
      </c>
      <c r="G643" s="11">
        <f>IF($B643="","",SUMIFS($O$1:O642,$B$1:B642,$B643))</f>
        <v/>
      </c>
      <c r="H643" s="10">
        <f>IF($B643="","",SUMIFS($P$1:P642,$B$1:B642,$B643))</f>
        <v/>
      </c>
      <c r="I643" s="10">
        <f>IF($B643="","",IF(G643&lt;=0,0,H643/G643))</f>
        <v/>
      </c>
      <c r="J643" s="11">
        <f>IF($B643="","",G643+O643)</f>
        <v/>
      </c>
      <c r="K643" s="10">
        <f>IF($B643="","",IF(J643&lt;=0,0,(H643+P643)/J643))</f>
        <v/>
      </c>
      <c r="L643" s="10">
        <f>IF(OR($B643="",UPPER($C643)&lt;&gt;"V"),"",D643*(E643-I643))</f>
        <v/>
      </c>
      <c r="M643" s="12">
        <f>IF(A643="","",YEAR(A643)*100+MONTH(A643))</f>
        <v/>
      </c>
      <c r="N643" s="12">
        <f>IF($B643="","",IF(AND(UPPER($C643)="V",D643&gt;G643),"Venda maior que a posição",IF(AND(UPPER($C643)&lt;&gt;"C",UPPER($C643)&lt;&gt;"V"),"Use C ou V","")))</f>
        <v/>
      </c>
      <c r="O643" s="11">
        <f>IF($B643="","",IF(UPPER($C643)="C",D643,IF(UPPER($C643)="V",-D643,0)))</f>
        <v/>
      </c>
      <c r="P643" s="10">
        <f>IF($B643="","",IF(UPPER($C643)="C",D643*E643,IF(UPPER($C643)="V",-D643*I643,0)))</f>
        <v/>
      </c>
    </row>
    <row r="644">
      <c r="A644" s="6" t="n"/>
      <c r="B644" s="7" t="n"/>
      <c r="C644" s="7" t="n"/>
      <c r="D644" s="8" t="n"/>
      <c r="E644" s="9" t="n"/>
      <c r="F644" s="10">
        <f>IF(OR($B644="",D644="",E644=""),"",D644*E644)</f>
        <v/>
      </c>
      <c r="G644" s="11">
        <f>IF($B644="","",SUMIFS($O$1:O643,$B$1:B643,$B644))</f>
        <v/>
      </c>
      <c r="H644" s="10">
        <f>IF($B644="","",SUMIFS($P$1:P643,$B$1:B643,$B644))</f>
        <v/>
      </c>
      <c r="I644" s="10">
        <f>IF($B644="","",IF(G644&lt;=0,0,H644/G644))</f>
        <v/>
      </c>
      <c r="J644" s="11">
        <f>IF($B644="","",G644+O644)</f>
        <v/>
      </c>
      <c r="K644" s="10">
        <f>IF($B644="","",IF(J644&lt;=0,0,(H644+P644)/J644))</f>
        <v/>
      </c>
      <c r="L644" s="10">
        <f>IF(OR($B644="",UPPER($C644)&lt;&gt;"V"),"",D644*(E644-I644))</f>
        <v/>
      </c>
      <c r="M644" s="12">
        <f>IF(A644="","",YEAR(A644)*100+MONTH(A644))</f>
        <v/>
      </c>
      <c r="N644" s="12">
        <f>IF($B644="","",IF(AND(UPPER($C644)="V",D644&gt;G644),"Venda maior que a posição",IF(AND(UPPER($C644)&lt;&gt;"C",UPPER($C644)&lt;&gt;"V"),"Use C ou V","")))</f>
        <v/>
      </c>
      <c r="O644" s="11">
        <f>IF($B644="","",IF(UPPER($C644)="C",D644,IF(UPPER($C644)="V",-D644,0)))</f>
        <v/>
      </c>
      <c r="P644" s="10">
        <f>IF($B644="","",IF(UPPER($C644)="C",D644*E644,IF(UPPER($C644)="V",-D644*I644,0)))</f>
        <v/>
      </c>
    </row>
    <row r="645">
      <c r="A645" s="6" t="n"/>
      <c r="B645" s="7" t="n"/>
      <c r="C645" s="7" t="n"/>
      <c r="D645" s="8" t="n"/>
      <c r="E645" s="9" t="n"/>
      <c r="F645" s="10">
        <f>IF(OR($B645="",D645="",E645=""),"",D645*E645)</f>
        <v/>
      </c>
      <c r="G645" s="11">
        <f>IF($B645="","",SUMIFS($O$1:O644,$B$1:B644,$B645))</f>
        <v/>
      </c>
      <c r="H645" s="10">
        <f>IF($B645="","",SUMIFS($P$1:P644,$B$1:B644,$B645))</f>
        <v/>
      </c>
      <c r="I645" s="10">
        <f>IF($B645="","",IF(G645&lt;=0,0,H645/G645))</f>
        <v/>
      </c>
      <c r="J645" s="11">
        <f>IF($B645="","",G645+O645)</f>
        <v/>
      </c>
      <c r="K645" s="10">
        <f>IF($B645="","",IF(J645&lt;=0,0,(H645+P645)/J645))</f>
        <v/>
      </c>
      <c r="L645" s="10">
        <f>IF(OR($B645="",UPPER($C645)&lt;&gt;"V"),"",D645*(E645-I645))</f>
        <v/>
      </c>
      <c r="M645" s="12">
        <f>IF(A645="","",YEAR(A645)*100+MONTH(A645))</f>
        <v/>
      </c>
      <c r="N645" s="12">
        <f>IF($B645="","",IF(AND(UPPER($C645)="V",D645&gt;G645),"Venda maior que a posição",IF(AND(UPPER($C645)&lt;&gt;"C",UPPER($C645)&lt;&gt;"V"),"Use C ou V","")))</f>
        <v/>
      </c>
      <c r="O645" s="11">
        <f>IF($B645="","",IF(UPPER($C645)="C",D645,IF(UPPER($C645)="V",-D645,0)))</f>
        <v/>
      </c>
      <c r="P645" s="10">
        <f>IF($B645="","",IF(UPPER($C645)="C",D645*E645,IF(UPPER($C645)="V",-D645*I645,0)))</f>
        <v/>
      </c>
    </row>
    <row r="646">
      <c r="A646" s="6" t="n"/>
      <c r="B646" s="7" t="n"/>
      <c r="C646" s="7" t="n"/>
      <c r="D646" s="8" t="n"/>
      <c r="E646" s="9" t="n"/>
      <c r="F646" s="10">
        <f>IF(OR($B646="",D646="",E646=""),"",D646*E646)</f>
        <v/>
      </c>
      <c r="G646" s="11">
        <f>IF($B646="","",SUMIFS($O$1:O645,$B$1:B645,$B646))</f>
        <v/>
      </c>
      <c r="H646" s="10">
        <f>IF($B646="","",SUMIFS($P$1:P645,$B$1:B645,$B646))</f>
        <v/>
      </c>
      <c r="I646" s="10">
        <f>IF($B646="","",IF(G646&lt;=0,0,H646/G646))</f>
        <v/>
      </c>
      <c r="J646" s="11">
        <f>IF($B646="","",G646+O646)</f>
        <v/>
      </c>
      <c r="K646" s="10">
        <f>IF($B646="","",IF(J646&lt;=0,0,(H646+P646)/J646))</f>
        <v/>
      </c>
      <c r="L646" s="10">
        <f>IF(OR($B646="",UPPER($C646)&lt;&gt;"V"),"",D646*(E646-I646))</f>
        <v/>
      </c>
      <c r="M646" s="12">
        <f>IF(A646="","",YEAR(A646)*100+MONTH(A646))</f>
        <v/>
      </c>
      <c r="N646" s="12">
        <f>IF($B646="","",IF(AND(UPPER($C646)="V",D646&gt;G646),"Venda maior que a posição",IF(AND(UPPER($C646)&lt;&gt;"C",UPPER($C646)&lt;&gt;"V"),"Use C ou V","")))</f>
        <v/>
      </c>
      <c r="O646" s="11">
        <f>IF($B646="","",IF(UPPER($C646)="C",D646,IF(UPPER($C646)="V",-D646,0)))</f>
        <v/>
      </c>
      <c r="P646" s="10">
        <f>IF($B646="","",IF(UPPER($C646)="C",D646*E646,IF(UPPER($C646)="V",-D646*I646,0)))</f>
        <v/>
      </c>
    </row>
    <row r="647">
      <c r="A647" s="6" t="n"/>
      <c r="B647" s="7" t="n"/>
      <c r="C647" s="7" t="n"/>
      <c r="D647" s="8" t="n"/>
      <c r="E647" s="9" t="n"/>
      <c r="F647" s="10">
        <f>IF(OR($B647="",D647="",E647=""),"",D647*E647)</f>
        <v/>
      </c>
      <c r="G647" s="11">
        <f>IF($B647="","",SUMIFS($O$1:O646,$B$1:B646,$B647))</f>
        <v/>
      </c>
      <c r="H647" s="10">
        <f>IF($B647="","",SUMIFS($P$1:P646,$B$1:B646,$B647))</f>
        <v/>
      </c>
      <c r="I647" s="10">
        <f>IF($B647="","",IF(G647&lt;=0,0,H647/G647))</f>
        <v/>
      </c>
      <c r="J647" s="11">
        <f>IF($B647="","",G647+O647)</f>
        <v/>
      </c>
      <c r="K647" s="10">
        <f>IF($B647="","",IF(J647&lt;=0,0,(H647+P647)/J647))</f>
        <v/>
      </c>
      <c r="L647" s="10">
        <f>IF(OR($B647="",UPPER($C647)&lt;&gt;"V"),"",D647*(E647-I647))</f>
        <v/>
      </c>
      <c r="M647" s="12">
        <f>IF(A647="","",YEAR(A647)*100+MONTH(A647))</f>
        <v/>
      </c>
      <c r="N647" s="12">
        <f>IF($B647="","",IF(AND(UPPER($C647)="V",D647&gt;G647),"Venda maior que a posição",IF(AND(UPPER($C647)&lt;&gt;"C",UPPER($C647)&lt;&gt;"V"),"Use C ou V","")))</f>
        <v/>
      </c>
      <c r="O647" s="11">
        <f>IF($B647="","",IF(UPPER($C647)="C",D647,IF(UPPER($C647)="V",-D647,0)))</f>
        <v/>
      </c>
      <c r="P647" s="10">
        <f>IF($B647="","",IF(UPPER($C647)="C",D647*E647,IF(UPPER($C647)="V",-D647*I647,0)))</f>
        <v/>
      </c>
    </row>
    <row r="648">
      <c r="A648" s="6" t="n"/>
      <c r="B648" s="7" t="n"/>
      <c r="C648" s="7" t="n"/>
      <c r="D648" s="8" t="n"/>
      <c r="E648" s="9" t="n"/>
      <c r="F648" s="10">
        <f>IF(OR($B648="",D648="",E648=""),"",D648*E648)</f>
        <v/>
      </c>
      <c r="G648" s="11">
        <f>IF($B648="","",SUMIFS($O$1:O647,$B$1:B647,$B648))</f>
        <v/>
      </c>
      <c r="H648" s="10">
        <f>IF($B648="","",SUMIFS($P$1:P647,$B$1:B647,$B648))</f>
        <v/>
      </c>
      <c r="I648" s="10">
        <f>IF($B648="","",IF(G648&lt;=0,0,H648/G648))</f>
        <v/>
      </c>
      <c r="J648" s="11">
        <f>IF($B648="","",G648+O648)</f>
        <v/>
      </c>
      <c r="K648" s="10">
        <f>IF($B648="","",IF(J648&lt;=0,0,(H648+P648)/J648))</f>
        <v/>
      </c>
      <c r="L648" s="10">
        <f>IF(OR($B648="",UPPER($C648)&lt;&gt;"V"),"",D648*(E648-I648))</f>
        <v/>
      </c>
      <c r="M648" s="12">
        <f>IF(A648="","",YEAR(A648)*100+MONTH(A648))</f>
        <v/>
      </c>
      <c r="N648" s="12">
        <f>IF($B648="","",IF(AND(UPPER($C648)="V",D648&gt;G648),"Venda maior que a posição",IF(AND(UPPER($C648)&lt;&gt;"C",UPPER($C648)&lt;&gt;"V"),"Use C ou V","")))</f>
        <v/>
      </c>
      <c r="O648" s="11">
        <f>IF($B648="","",IF(UPPER($C648)="C",D648,IF(UPPER($C648)="V",-D648,0)))</f>
        <v/>
      </c>
      <c r="P648" s="10">
        <f>IF($B648="","",IF(UPPER($C648)="C",D648*E648,IF(UPPER($C648)="V",-D648*I648,0)))</f>
        <v/>
      </c>
    </row>
    <row r="649">
      <c r="A649" s="6" t="n"/>
      <c r="B649" s="7" t="n"/>
      <c r="C649" s="7" t="n"/>
      <c r="D649" s="8" t="n"/>
      <c r="E649" s="9" t="n"/>
      <c r="F649" s="10">
        <f>IF(OR($B649="",D649="",E649=""),"",D649*E649)</f>
        <v/>
      </c>
      <c r="G649" s="11">
        <f>IF($B649="","",SUMIFS($O$1:O648,$B$1:B648,$B649))</f>
        <v/>
      </c>
      <c r="H649" s="10">
        <f>IF($B649="","",SUMIFS($P$1:P648,$B$1:B648,$B649))</f>
        <v/>
      </c>
      <c r="I649" s="10">
        <f>IF($B649="","",IF(G649&lt;=0,0,H649/G649))</f>
        <v/>
      </c>
      <c r="J649" s="11">
        <f>IF($B649="","",G649+O649)</f>
        <v/>
      </c>
      <c r="K649" s="10">
        <f>IF($B649="","",IF(J649&lt;=0,0,(H649+P649)/J649))</f>
        <v/>
      </c>
      <c r="L649" s="10">
        <f>IF(OR($B649="",UPPER($C649)&lt;&gt;"V"),"",D649*(E649-I649))</f>
        <v/>
      </c>
      <c r="M649" s="12">
        <f>IF(A649="","",YEAR(A649)*100+MONTH(A649))</f>
        <v/>
      </c>
      <c r="N649" s="12">
        <f>IF($B649="","",IF(AND(UPPER($C649)="V",D649&gt;G649),"Venda maior que a posição",IF(AND(UPPER($C649)&lt;&gt;"C",UPPER($C649)&lt;&gt;"V"),"Use C ou V","")))</f>
        <v/>
      </c>
      <c r="O649" s="11">
        <f>IF($B649="","",IF(UPPER($C649)="C",D649,IF(UPPER($C649)="V",-D649,0)))</f>
        <v/>
      </c>
      <c r="P649" s="10">
        <f>IF($B649="","",IF(UPPER($C649)="C",D649*E649,IF(UPPER($C649)="V",-D649*I649,0)))</f>
        <v/>
      </c>
    </row>
    <row r="650">
      <c r="A650" s="6" t="n"/>
      <c r="B650" s="7" t="n"/>
      <c r="C650" s="7" t="n"/>
      <c r="D650" s="8" t="n"/>
      <c r="E650" s="9" t="n"/>
      <c r="F650" s="10">
        <f>IF(OR($B650="",D650="",E650=""),"",D650*E650)</f>
        <v/>
      </c>
      <c r="G650" s="11">
        <f>IF($B650="","",SUMIFS($O$1:O649,$B$1:B649,$B650))</f>
        <v/>
      </c>
      <c r="H650" s="10">
        <f>IF($B650="","",SUMIFS($P$1:P649,$B$1:B649,$B650))</f>
        <v/>
      </c>
      <c r="I650" s="10">
        <f>IF($B650="","",IF(G650&lt;=0,0,H650/G650))</f>
        <v/>
      </c>
      <c r="J650" s="11">
        <f>IF($B650="","",G650+O650)</f>
        <v/>
      </c>
      <c r="K650" s="10">
        <f>IF($B650="","",IF(J650&lt;=0,0,(H650+P650)/J650))</f>
        <v/>
      </c>
      <c r="L650" s="10">
        <f>IF(OR($B650="",UPPER($C650)&lt;&gt;"V"),"",D650*(E650-I650))</f>
        <v/>
      </c>
      <c r="M650" s="12">
        <f>IF(A650="","",YEAR(A650)*100+MONTH(A650))</f>
        <v/>
      </c>
      <c r="N650" s="12">
        <f>IF($B650="","",IF(AND(UPPER($C650)="V",D650&gt;G650),"Venda maior que a posição",IF(AND(UPPER($C650)&lt;&gt;"C",UPPER($C650)&lt;&gt;"V"),"Use C ou V","")))</f>
        <v/>
      </c>
      <c r="O650" s="11">
        <f>IF($B650="","",IF(UPPER($C650)="C",D650,IF(UPPER($C650)="V",-D650,0)))</f>
        <v/>
      </c>
      <c r="P650" s="10">
        <f>IF($B650="","",IF(UPPER($C650)="C",D650*E650,IF(UPPER($C650)="V",-D650*I650,0)))</f>
        <v/>
      </c>
    </row>
    <row r="651">
      <c r="A651" s="6" t="n"/>
      <c r="B651" s="7" t="n"/>
      <c r="C651" s="7" t="n"/>
      <c r="D651" s="8" t="n"/>
      <c r="E651" s="9" t="n"/>
      <c r="F651" s="10">
        <f>IF(OR($B651="",D651="",E651=""),"",D651*E651)</f>
        <v/>
      </c>
      <c r="G651" s="11">
        <f>IF($B651="","",SUMIFS($O$1:O650,$B$1:B650,$B651))</f>
        <v/>
      </c>
      <c r="H651" s="10">
        <f>IF($B651="","",SUMIFS($P$1:P650,$B$1:B650,$B651))</f>
        <v/>
      </c>
      <c r="I651" s="10">
        <f>IF($B651="","",IF(G651&lt;=0,0,H651/G651))</f>
        <v/>
      </c>
      <c r="J651" s="11">
        <f>IF($B651="","",G651+O651)</f>
        <v/>
      </c>
      <c r="K651" s="10">
        <f>IF($B651="","",IF(J651&lt;=0,0,(H651+P651)/J651))</f>
        <v/>
      </c>
      <c r="L651" s="10">
        <f>IF(OR($B651="",UPPER($C651)&lt;&gt;"V"),"",D651*(E651-I651))</f>
        <v/>
      </c>
      <c r="M651" s="12">
        <f>IF(A651="","",YEAR(A651)*100+MONTH(A651))</f>
        <v/>
      </c>
      <c r="N651" s="12">
        <f>IF($B651="","",IF(AND(UPPER($C651)="V",D651&gt;G651),"Venda maior que a posição",IF(AND(UPPER($C651)&lt;&gt;"C",UPPER($C651)&lt;&gt;"V"),"Use C ou V","")))</f>
        <v/>
      </c>
      <c r="O651" s="11">
        <f>IF($B651="","",IF(UPPER($C651)="C",D651,IF(UPPER($C651)="V",-D651,0)))</f>
        <v/>
      </c>
      <c r="P651" s="10">
        <f>IF($B651="","",IF(UPPER($C651)="C",D651*E651,IF(UPPER($C651)="V",-D651*I651,0)))</f>
        <v/>
      </c>
    </row>
    <row r="652">
      <c r="A652" s="6" t="n"/>
      <c r="B652" s="7" t="n"/>
      <c r="C652" s="7" t="n"/>
      <c r="D652" s="8" t="n"/>
      <c r="E652" s="9" t="n"/>
      <c r="F652" s="10">
        <f>IF(OR($B652="",D652="",E652=""),"",D652*E652)</f>
        <v/>
      </c>
      <c r="G652" s="11">
        <f>IF($B652="","",SUMIFS($O$1:O651,$B$1:B651,$B652))</f>
        <v/>
      </c>
      <c r="H652" s="10">
        <f>IF($B652="","",SUMIFS($P$1:P651,$B$1:B651,$B652))</f>
        <v/>
      </c>
      <c r="I652" s="10">
        <f>IF($B652="","",IF(G652&lt;=0,0,H652/G652))</f>
        <v/>
      </c>
      <c r="J652" s="11">
        <f>IF($B652="","",G652+O652)</f>
        <v/>
      </c>
      <c r="K652" s="10">
        <f>IF($B652="","",IF(J652&lt;=0,0,(H652+P652)/J652))</f>
        <v/>
      </c>
      <c r="L652" s="10">
        <f>IF(OR($B652="",UPPER($C652)&lt;&gt;"V"),"",D652*(E652-I652))</f>
        <v/>
      </c>
      <c r="M652" s="12">
        <f>IF(A652="","",YEAR(A652)*100+MONTH(A652))</f>
        <v/>
      </c>
      <c r="N652" s="12">
        <f>IF($B652="","",IF(AND(UPPER($C652)="V",D652&gt;G652),"Venda maior que a posição",IF(AND(UPPER($C652)&lt;&gt;"C",UPPER($C652)&lt;&gt;"V"),"Use C ou V","")))</f>
        <v/>
      </c>
      <c r="O652" s="11">
        <f>IF($B652="","",IF(UPPER($C652)="C",D652,IF(UPPER($C652)="V",-D652,0)))</f>
        <v/>
      </c>
      <c r="P652" s="10">
        <f>IF($B652="","",IF(UPPER($C652)="C",D652*E652,IF(UPPER($C652)="V",-D652*I652,0)))</f>
        <v/>
      </c>
    </row>
    <row r="653">
      <c r="A653" s="6" t="n"/>
      <c r="B653" s="7" t="n"/>
      <c r="C653" s="7" t="n"/>
      <c r="D653" s="8" t="n"/>
      <c r="E653" s="9" t="n"/>
      <c r="F653" s="10">
        <f>IF(OR($B653="",D653="",E653=""),"",D653*E653)</f>
        <v/>
      </c>
      <c r="G653" s="11">
        <f>IF($B653="","",SUMIFS($O$1:O652,$B$1:B652,$B653))</f>
        <v/>
      </c>
      <c r="H653" s="10">
        <f>IF($B653="","",SUMIFS($P$1:P652,$B$1:B652,$B653))</f>
        <v/>
      </c>
      <c r="I653" s="10">
        <f>IF($B653="","",IF(G653&lt;=0,0,H653/G653))</f>
        <v/>
      </c>
      <c r="J653" s="11">
        <f>IF($B653="","",G653+O653)</f>
        <v/>
      </c>
      <c r="K653" s="10">
        <f>IF($B653="","",IF(J653&lt;=0,0,(H653+P653)/J653))</f>
        <v/>
      </c>
      <c r="L653" s="10">
        <f>IF(OR($B653="",UPPER($C653)&lt;&gt;"V"),"",D653*(E653-I653))</f>
        <v/>
      </c>
      <c r="M653" s="12">
        <f>IF(A653="","",YEAR(A653)*100+MONTH(A653))</f>
        <v/>
      </c>
      <c r="N653" s="12">
        <f>IF($B653="","",IF(AND(UPPER($C653)="V",D653&gt;G653),"Venda maior que a posição",IF(AND(UPPER($C653)&lt;&gt;"C",UPPER($C653)&lt;&gt;"V"),"Use C ou V","")))</f>
        <v/>
      </c>
      <c r="O653" s="11">
        <f>IF($B653="","",IF(UPPER($C653)="C",D653,IF(UPPER($C653)="V",-D653,0)))</f>
        <v/>
      </c>
      <c r="P653" s="10">
        <f>IF($B653="","",IF(UPPER($C653)="C",D653*E653,IF(UPPER($C653)="V",-D653*I653,0)))</f>
        <v/>
      </c>
    </row>
    <row r="654">
      <c r="A654" s="6" t="n"/>
      <c r="B654" s="7" t="n"/>
      <c r="C654" s="7" t="n"/>
      <c r="D654" s="8" t="n"/>
      <c r="E654" s="9" t="n"/>
      <c r="F654" s="10">
        <f>IF(OR($B654="",D654="",E654=""),"",D654*E654)</f>
        <v/>
      </c>
      <c r="G654" s="11">
        <f>IF($B654="","",SUMIFS($O$1:O653,$B$1:B653,$B654))</f>
        <v/>
      </c>
      <c r="H654" s="10">
        <f>IF($B654="","",SUMIFS($P$1:P653,$B$1:B653,$B654))</f>
        <v/>
      </c>
      <c r="I654" s="10">
        <f>IF($B654="","",IF(G654&lt;=0,0,H654/G654))</f>
        <v/>
      </c>
      <c r="J654" s="11">
        <f>IF($B654="","",G654+O654)</f>
        <v/>
      </c>
      <c r="K654" s="10">
        <f>IF($B654="","",IF(J654&lt;=0,0,(H654+P654)/J654))</f>
        <v/>
      </c>
      <c r="L654" s="10">
        <f>IF(OR($B654="",UPPER($C654)&lt;&gt;"V"),"",D654*(E654-I654))</f>
        <v/>
      </c>
      <c r="M654" s="12">
        <f>IF(A654="","",YEAR(A654)*100+MONTH(A654))</f>
        <v/>
      </c>
      <c r="N654" s="12">
        <f>IF($B654="","",IF(AND(UPPER($C654)="V",D654&gt;G654),"Venda maior que a posição",IF(AND(UPPER($C654)&lt;&gt;"C",UPPER($C654)&lt;&gt;"V"),"Use C ou V","")))</f>
        <v/>
      </c>
      <c r="O654" s="11">
        <f>IF($B654="","",IF(UPPER($C654)="C",D654,IF(UPPER($C654)="V",-D654,0)))</f>
        <v/>
      </c>
      <c r="P654" s="10">
        <f>IF($B654="","",IF(UPPER($C654)="C",D654*E654,IF(UPPER($C654)="V",-D654*I654,0)))</f>
        <v/>
      </c>
    </row>
    <row r="655">
      <c r="A655" s="6" t="n"/>
      <c r="B655" s="7" t="n"/>
      <c r="C655" s="7" t="n"/>
      <c r="D655" s="8" t="n"/>
      <c r="E655" s="9" t="n"/>
      <c r="F655" s="10">
        <f>IF(OR($B655="",D655="",E655=""),"",D655*E655)</f>
        <v/>
      </c>
      <c r="G655" s="11">
        <f>IF($B655="","",SUMIFS($O$1:O654,$B$1:B654,$B655))</f>
        <v/>
      </c>
      <c r="H655" s="10">
        <f>IF($B655="","",SUMIFS($P$1:P654,$B$1:B654,$B655))</f>
        <v/>
      </c>
      <c r="I655" s="10">
        <f>IF($B655="","",IF(G655&lt;=0,0,H655/G655))</f>
        <v/>
      </c>
      <c r="J655" s="11">
        <f>IF($B655="","",G655+O655)</f>
        <v/>
      </c>
      <c r="K655" s="10">
        <f>IF($B655="","",IF(J655&lt;=0,0,(H655+P655)/J655))</f>
        <v/>
      </c>
      <c r="L655" s="10">
        <f>IF(OR($B655="",UPPER($C655)&lt;&gt;"V"),"",D655*(E655-I655))</f>
        <v/>
      </c>
      <c r="M655" s="12">
        <f>IF(A655="","",YEAR(A655)*100+MONTH(A655))</f>
        <v/>
      </c>
      <c r="N655" s="12">
        <f>IF($B655="","",IF(AND(UPPER($C655)="V",D655&gt;G655),"Venda maior que a posição",IF(AND(UPPER($C655)&lt;&gt;"C",UPPER($C655)&lt;&gt;"V"),"Use C ou V","")))</f>
        <v/>
      </c>
      <c r="O655" s="11">
        <f>IF($B655="","",IF(UPPER($C655)="C",D655,IF(UPPER($C655)="V",-D655,0)))</f>
        <v/>
      </c>
      <c r="P655" s="10">
        <f>IF($B655="","",IF(UPPER($C655)="C",D655*E655,IF(UPPER($C655)="V",-D655*I655,0)))</f>
        <v/>
      </c>
    </row>
    <row r="656">
      <c r="A656" s="6" t="n"/>
      <c r="B656" s="7" t="n"/>
      <c r="C656" s="7" t="n"/>
      <c r="D656" s="8" t="n"/>
      <c r="E656" s="9" t="n"/>
      <c r="F656" s="10">
        <f>IF(OR($B656="",D656="",E656=""),"",D656*E656)</f>
        <v/>
      </c>
      <c r="G656" s="11">
        <f>IF($B656="","",SUMIFS($O$1:O655,$B$1:B655,$B656))</f>
        <v/>
      </c>
      <c r="H656" s="10">
        <f>IF($B656="","",SUMIFS($P$1:P655,$B$1:B655,$B656))</f>
        <v/>
      </c>
      <c r="I656" s="10">
        <f>IF($B656="","",IF(G656&lt;=0,0,H656/G656))</f>
        <v/>
      </c>
      <c r="J656" s="11">
        <f>IF($B656="","",G656+O656)</f>
        <v/>
      </c>
      <c r="K656" s="10">
        <f>IF($B656="","",IF(J656&lt;=0,0,(H656+P656)/J656))</f>
        <v/>
      </c>
      <c r="L656" s="10">
        <f>IF(OR($B656="",UPPER($C656)&lt;&gt;"V"),"",D656*(E656-I656))</f>
        <v/>
      </c>
      <c r="M656" s="12">
        <f>IF(A656="","",YEAR(A656)*100+MONTH(A656))</f>
        <v/>
      </c>
      <c r="N656" s="12">
        <f>IF($B656="","",IF(AND(UPPER($C656)="V",D656&gt;G656),"Venda maior que a posição",IF(AND(UPPER($C656)&lt;&gt;"C",UPPER($C656)&lt;&gt;"V"),"Use C ou V","")))</f>
        <v/>
      </c>
      <c r="O656" s="11">
        <f>IF($B656="","",IF(UPPER($C656)="C",D656,IF(UPPER($C656)="V",-D656,0)))</f>
        <v/>
      </c>
      <c r="P656" s="10">
        <f>IF($B656="","",IF(UPPER($C656)="C",D656*E656,IF(UPPER($C656)="V",-D656*I656,0)))</f>
        <v/>
      </c>
    </row>
    <row r="657">
      <c r="A657" s="6" t="n"/>
      <c r="B657" s="7" t="n"/>
      <c r="C657" s="7" t="n"/>
      <c r="D657" s="8" t="n"/>
      <c r="E657" s="9" t="n"/>
      <c r="F657" s="10">
        <f>IF(OR($B657="",D657="",E657=""),"",D657*E657)</f>
        <v/>
      </c>
      <c r="G657" s="11">
        <f>IF($B657="","",SUMIFS($O$1:O656,$B$1:B656,$B657))</f>
        <v/>
      </c>
      <c r="H657" s="10">
        <f>IF($B657="","",SUMIFS($P$1:P656,$B$1:B656,$B657))</f>
        <v/>
      </c>
      <c r="I657" s="10">
        <f>IF($B657="","",IF(G657&lt;=0,0,H657/G657))</f>
        <v/>
      </c>
      <c r="J657" s="11">
        <f>IF($B657="","",G657+O657)</f>
        <v/>
      </c>
      <c r="K657" s="10">
        <f>IF($B657="","",IF(J657&lt;=0,0,(H657+P657)/J657))</f>
        <v/>
      </c>
      <c r="L657" s="10">
        <f>IF(OR($B657="",UPPER($C657)&lt;&gt;"V"),"",D657*(E657-I657))</f>
        <v/>
      </c>
      <c r="M657" s="12">
        <f>IF(A657="","",YEAR(A657)*100+MONTH(A657))</f>
        <v/>
      </c>
      <c r="N657" s="12">
        <f>IF($B657="","",IF(AND(UPPER($C657)="V",D657&gt;G657),"Venda maior que a posição",IF(AND(UPPER($C657)&lt;&gt;"C",UPPER($C657)&lt;&gt;"V"),"Use C ou V","")))</f>
        <v/>
      </c>
      <c r="O657" s="11">
        <f>IF($B657="","",IF(UPPER($C657)="C",D657,IF(UPPER($C657)="V",-D657,0)))</f>
        <v/>
      </c>
      <c r="P657" s="10">
        <f>IF($B657="","",IF(UPPER($C657)="C",D657*E657,IF(UPPER($C657)="V",-D657*I657,0)))</f>
        <v/>
      </c>
    </row>
    <row r="658">
      <c r="A658" s="6" t="n"/>
      <c r="B658" s="7" t="n"/>
      <c r="C658" s="7" t="n"/>
      <c r="D658" s="8" t="n"/>
      <c r="E658" s="9" t="n"/>
      <c r="F658" s="10">
        <f>IF(OR($B658="",D658="",E658=""),"",D658*E658)</f>
        <v/>
      </c>
      <c r="G658" s="11">
        <f>IF($B658="","",SUMIFS($O$1:O657,$B$1:B657,$B658))</f>
        <v/>
      </c>
      <c r="H658" s="10">
        <f>IF($B658="","",SUMIFS($P$1:P657,$B$1:B657,$B658))</f>
        <v/>
      </c>
      <c r="I658" s="10">
        <f>IF($B658="","",IF(G658&lt;=0,0,H658/G658))</f>
        <v/>
      </c>
      <c r="J658" s="11">
        <f>IF($B658="","",G658+O658)</f>
        <v/>
      </c>
      <c r="K658" s="10">
        <f>IF($B658="","",IF(J658&lt;=0,0,(H658+P658)/J658))</f>
        <v/>
      </c>
      <c r="L658" s="10">
        <f>IF(OR($B658="",UPPER($C658)&lt;&gt;"V"),"",D658*(E658-I658))</f>
        <v/>
      </c>
      <c r="M658" s="12">
        <f>IF(A658="","",YEAR(A658)*100+MONTH(A658))</f>
        <v/>
      </c>
      <c r="N658" s="12">
        <f>IF($B658="","",IF(AND(UPPER($C658)="V",D658&gt;G658),"Venda maior que a posição",IF(AND(UPPER($C658)&lt;&gt;"C",UPPER($C658)&lt;&gt;"V"),"Use C ou V","")))</f>
        <v/>
      </c>
      <c r="O658" s="11">
        <f>IF($B658="","",IF(UPPER($C658)="C",D658,IF(UPPER($C658)="V",-D658,0)))</f>
        <v/>
      </c>
      <c r="P658" s="10">
        <f>IF($B658="","",IF(UPPER($C658)="C",D658*E658,IF(UPPER($C658)="V",-D658*I658,0)))</f>
        <v/>
      </c>
    </row>
    <row r="659">
      <c r="A659" s="6" t="n"/>
      <c r="B659" s="7" t="n"/>
      <c r="C659" s="7" t="n"/>
      <c r="D659" s="8" t="n"/>
      <c r="E659" s="9" t="n"/>
      <c r="F659" s="10">
        <f>IF(OR($B659="",D659="",E659=""),"",D659*E659)</f>
        <v/>
      </c>
      <c r="G659" s="11">
        <f>IF($B659="","",SUMIFS($O$1:O658,$B$1:B658,$B659))</f>
        <v/>
      </c>
      <c r="H659" s="10">
        <f>IF($B659="","",SUMIFS($P$1:P658,$B$1:B658,$B659))</f>
        <v/>
      </c>
      <c r="I659" s="10">
        <f>IF($B659="","",IF(G659&lt;=0,0,H659/G659))</f>
        <v/>
      </c>
      <c r="J659" s="11">
        <f>IF($B659="","",G659+O659)</f>
        <v/>
      </c>
      <c r="K659" s="10">
        <f>IF($B659="","",IF(J659&lt;=0,0,(H659+P659)/J659))</f>
        <v/>
      </c>
      <c r="L659" s="10">
        <f>IF(OR($B659="",UPPER($C659)&lt;&gt;"V"),"",D659*(E659-I659))</f>
        <v/>
      </c>
      <c r="M659" s="12">
        <f>IF(A659="","",YEAR(A659)*100+MONTH(A659))</f>
        <v/>
      </c>
      <c r="N659" s="12">
        <f>IF($B659="","",IF(AND(UPPER($C659)="V",D659&gt;G659),"Venda maior que a posição",IF(AND(UPPER($C659)&lt;&gt;"C",UPPER($C659)&lt;&gt;"V"),"Use C ou V","")))</f>
        <v/>
      </c>
      <c r="O659" s="11">
        <f>IF($B659="","",IF(UPPER($C659)="C",D659,IF(UPPER($C659)="V",-D659,0)))</f>
        <v/>
      </c>
      <c r="P659" s="10">
        <f>IF($B659="","",IF(UPPER($C659)="C",D659*E659,IF(UPPER($C659)="V",-D659*I659,0)))</f>
        <v/>
      </c>
    </row>
    <row r="660">
      <c r="A660" s="6" t="n"/>
      <c r="B660" s="7" t="n"/>
      <c r="C660" s="7" t="n"/>
      <c r="D660" s="8" t="n"/>
      <c r="E660" s="9" t="n"/>
      <c r="F660" s="10">
        <f>IF(OR($B660="",D660="",E660=""),"",D660*E660)</f>
        <v/>
      </c>
      <c r="G660" s="11">
        <f>IF($B660="","",SUMIFS($O$1:O659,$B$1:B659,$B660))</f>
        <v/>
      </c>
      <c r="H660" s="10">
        <f>IF($B660="","",SUMIFS($P$1:P659,$B$1:B659,$B660))</f>
        <v/>
      </c>
      <c r="I660" s="10">
        <f>IF($B660="","",IF(G660&lt;=0,0,H660/G660))</f>
        <v/>
      </c>
      <c r="J660" s="11">
        <f>IF($B660="","",G660+O660)</f>
        <v/>
      </c>
      <c r="K660" s="10">
        <f>IF($B660="","",IF(J660&lt;=0,0,(H660+P660)/J660))</f>
        <v/>
      </c>
      <c r="L660" s="10">
        <f>IF(OR($B660="",UPPER($C660)&lt;&gt;"V"),"",D660*(E660-I660))</f>
        <v/>
      </c>
      <c r="M660" s="12">
        <f>IF(A660="","",YEAR(A660)*100+MONTH(A660))</f>
        <v/>
      </c>
      <c r="N660" s="12">
        <f>IF($B660="","",IF(AND(UPPER($C660)="V",D660&gt;G660),"Venda maior que a posição",IF(AND(UPPER($C660)&lt;&gt;"C",UPPER($C660)&lt;&gt;"V"),"Use C ou V","")))</f>
        <v/>
      </c>
      <c r="O660" s="11">
        <f>IF($B660="","",IF(UPPER($C660)="C",D660,IF(UPPER($C660)="V",-D660,0)))</f>
        <v/>
      </c>
      <c r="P660" s="10">
        <f>IF($B660="","",IF(UPPER($C660)="C",D660*E660,IF(UPPER($C660)="V",-D660*I660,0)))</f>
        <v/>
      </c>
    </row>
    <row r="661">
      <c r="A661" s="6" t="n"/>
      <c r="B661" s="7" t="n"/>
      <c r="C661" s="7" t="n"/>
      <c r="D661" s="8" t="n"/>
      <c r="E661" s="9" t="n"/>
      <c r="F661" s="10">
        <f>IF(OR($B661="",D661="",E661=""),"",D661*E661)</f>
        <v/>
      </c>
      <c r="G661" s="11">
        <f>IF($B661="","",SUMIFS($O$1:O660,$B$1:B660,$B661))</f>
        <v/>
      </c>
      <c r="H661" s="10">
        <f>IF($B661="","",SUMIFS($P$1:P660,$B$1:B660,$B661))</f>
        <v/>
      </c>
      <c r="I661" s="10">
        <f>IF($B661="","",IF(G661&lt;=0,0,H661/G661))</f>
        <v/>
      </c>
      <c r="J661" s="11">
        <f>IF($B661="","",G661+O661)</f>
        <v/>
      </c>
      <c r="K661" s="10">
        <f>IF($B661="","",IF(J661&lt;=0,0,(H661+P661)/J661))</f>
        <v/>
      </c>
      <c r="L661" s="10">
        <f>IF(OR($B661="",UPPER($C661)&lt;&gt;"V"),"",D661*(E661-I661))</f>
        <v/>
      </c>
      <c r="M661" s="12">
        <f>IF(A661="","",YEAR(A661)*100+MONTH(A661))</f>
        <v/>
      </c>
      <c r="N661" s="12">
        <f>IF($B661="","",IF(AND(UPPER($C661)="V",D661&gt;G661),"Venda maior que a posição",IF(AND(UPPER($C661)&lt;&gt;"C",UPPER($C661)&lt;&gt;"V"),"Use C ou V","")))</f>
        <v/>
      </c>
      <c r="O661" s="11">
        <f>IF($B661="","",IF(UPPER($C661)="C",D661,IF(UPPER($C661)="V",-D661,0)))</f>
        <v/>
      </c>
      <c r="P661" s="10">
        <f>IF($B661="","",IF(UPPER($C661)="C",D661*E661,IF(UPPER($C661)="V",-D661*I661,0)))</f>
        <v/>
      </c>
    </row>
    <row r="662">
      <c r="A662" s="6" t="n"/>
      <c r="B662" s="7" t="n"/>
      <c r="C662" s="7" t="n"/>
      <c r="D662" s="8" t="n"/>
      <c r="E662" s="9" t="n"/>
      <c r="F662" s="10">
        <f>IF(OR($B662="",D662="",E662=""),"",D662*E662)</f>
        <v/>
      </c>
      <c r="G662" s="11">
        <f>IF($B662="","",SUMIFS($O$1:O661,$B$1:B661,$B662))</f>
        <v/>
      </c>
      <c r="H662" s="10">
        <f>IF($B662="","",SUMIFS($P$1:P661,$B$1:B661,$B662))</f>
        <v/>
      </c>
      <c r="I662" s="10">
        <f>IF($B662="","",IF(G662&lt;=0,0,H662/G662))</f>
        <v/>
      </c>
      <c r="J662" s="11">
        <f>IF($B662="","",G662+O662)</f>
        <v/>
      </c>
      <c r="K662" s="10">
        <f>IF($B662="","",IF(J662&lt;=0,0,(H662+P662)/J662))</f>
        <v/>
      </c>
      <c r="L662" s="10">
        <f>IF(OR($B662="",UPPER($C662)&lt;&gt;"V"),"",D662*(E662-I662))</f>
        <v/>
      </c>
      <c r="M662" s="12">
        <f>IF(A662="","",YEAR(A662)*100+MONTH(A662))</f>
        <v/>
      </c>
      <c r="N662" s="12">
        <f>IF($B662="","",IF(AND(UPPER($C662)="V",D662&gt;G662),"Venda maior que a posição",IF(AND(UPPER($C662)&lt;&gt;"C",UPPER($C662)&lt;&gt;"V"),"Use C ou V","")))</f>
        <v/>
      </c>
      <c r="O662" s="11">
        <f>IF($B662="","",IF(UPPER($C662)="C",D662,IF(UPPER($C662)="V",-D662,0)))</f>
        <v/>
      </c>
      <c r="P662" s="10">
        <f>IF($B662="","",IF(UPPER($C662)="C",D662*E662,IF(UPPER($C662)="V",-D662*I662,0)))</f>
        <v/>
      </c>
    </row>
    <row r="663">
      <c r="A663" s="6" t="n"/>
      <c r="B663" s="7" t="n"/>
      <c r="C663" s="7" t="n"/>
      <c r="D663" s="8" t="n"/>
      <c r="E663" s="9" t="n"/>
      <c r="F663" s="10">
        <f>IF(OR($B663="",D663="",E663=""),"",D663*E663)</f>
        <v/>
      </c>
      <c r="G663" s="11">
        <f>IF($B663="","",SUMIFS($O$1:O662,$B$1:B662,$B663))</f>
        <v/>
      </c>
      <c r="H663" s="10">
        <f>IF($B663="","",SUMIFS($P$1:P662,$B$1:B662,$B663))</f>
        <v/>
      </c>
      <c r="I663" s="10">
        <f>IF($B663="","",IF(G663&lt;=0,0,H663/G663))</f>
        <v/>
      </c>
      <c r="J663" s="11">
        <f>IF($B663="","",G663+O663)</f>
        <v/>
      </c>
      <c r="K663" s="10">
        <f>IF($B663="","",IF(J663&lt;=0,0,(H663+P663)/J663))</f>
        <v/>
      </c>
      <c r="L663" s="10">
        <f>IF(OR($B663="",UPPER($C663)&lt;&gt;"V"),"",D663*(E663-I663))</f>
        <v/>
      </c>
      <c r="M663" s="12">
        <f>IF(A663="","",YEAR(A663)*100+MONTH(A663))</f>
        <v/>
      </c>
      <c r="N663" s="12">
        <f>IF($B663="","",IF(AND(UPPER($C663)="V",D663&gt;G663),"Venda maior que a posição",IF(AND(UPPER($C663)&lt;&gt;"C",UPPER($C663)&lt;&gt;"V"),"Use C ou V","")))</f>
        <v/>
      </c>
      <c r="O663" s="11">
        <f>IF($B663="","",IF(UPPER($C663)="C",D663,IF(UPPER($C663)="V",-D663,0)))</f>
        <v/>
      </c>
      <c r="P663" s="10">
        <f>IF($B663="","",IF(UPPER($C663)="C",D663*E663,IF(UPPER($C663)="V",-D663*I663,0)))</f>
        <v/>
      </c>
    </row>
    <row r="664">
      <c r="A664" s="6" t="n"/>
      <c r="B664" s="7" t="n"/>
      <c r="C664" s="7" t="n"/>
      <c r="D664" s="8" t="n"/>
      <c r="E664" s="9" t="n"/>
      <c r="F664" s="10">
        <f>IF(OR($B664="",D664="",E664=""),"",D664*E664)</f>
        <v/>
      </c>
      <c r="G664" s="11">
        <f>IF($B664="","",SUMIFS($O$1:O663,$B$1:B663,$B664))</f>
        <v/>
      </c>
      <c r="H664" s="10">
        <f>IF($B664="","",SUMIFS($P$1:P663,$B$1:B663,$B664))</f>
        <v/>
      </c>
      <c r="I664" s="10">
        <f>IF($B664="","",IF(G664&lt;=0,0,H664/G664))</f>
        <v/>
      </c>
      <c r="J664" s="11">
        <f>IF($B664="","",G664+O664)</f>
        <v/>
      </c>
      <c r="K664" s="10">
        <f>IF($B664="","",IF(J664&lt;=0,0,(H664+P664)/J664))</f>
        <v/>
      </c>
      <c r="L664" s="10">
        <f>IF(OR($B664="",UPPER($C664)&lt;&gt;"V"),"",D664*(E664-I664))</f>
        <v/>
      </c>
      <c r="M664" s="12">
        <f>IF(A664="","",YEAR(A664)*100+MONTH(A664))</f>
        <v/>
      </c>
      <c r="N664" s="12">
        <f>IF($B664="","",IF(AND(UPPER($C664)="V",D664&gt;G664),"Venda maior que a posição",IF(AND(UPPER($C664)&lt;&gt;"C",UPPER($C664)&lt;&gt;"V"),"Use C ou V","")))</f>
        <v/>
      </c>
      <c r="O664" s="11">
        <f>IF($B664="","",IF(UPPER($C664)="C",D664,IF(UPPER($C664)="V",-D664,0)))</f>
        <v/>
      </c>
      <c r="P664" s="10">
        <f>IF($B664="","",IF(UPPER($C664)="C",D664*E664,IF(UPPER($C664)="V",-D664*I664,0)))</f>
        <v/>
      </c>
    </row>
    <row r="665">
      <c r="A665" s="6" t="n"/>
      <c r="B665" s="7" t="n"/>
      <c r="C665" s="7" t="n"/>
      <c r="D665" s="8" t="n"/>
      <c r="E665" s="9" t="n"/>
      <c r="F665" s="10">
        <f>IF(OR($B665="",D665="",E665=""),"",D665*E665)</f>
        <v/>
      </c>
      <c r="G665" s="11">
        <f>IF($B665="","",SUMIFS($O$1:O664,$B$1:B664,$B665))</f>
        <v/>
      </c>
      <c r="H665" s="10">
        <f>IF($B665="","",SUMIFS($P$1:P664,$B$1:B664,$B665))</f>
        <v/>
      </c>
      <c r="I665" s="10">
        <f>IF($B665="","",IF(G665&lt;=0,0,H665/G665))</f>
        <v/>
      </c>
      <c r="J665" s="11">
        <f>IF($B665="","",G665+O665)</f>
        <v/>
      </c>
      <c r="K665" s="10">
        <f>IF($B665="","",IF(J665&lt;=0,0,(H665+P665)/J665))</f>
        <v/>
      </c>
      <c r="L665" s="10">
        <f>IF(OR($B665="",UPPER($C665)&lt;&gt;"V"),"",D665*(E665-I665))</f>
        <v/>
      </c>
      <c r="M665" s="12">
        <f>IF(A665="","",YEAR(A665)*100+MONTH(A665))</f>
        <v/>
      </c>
      <c r="N665" s="12">
        <f>IF($B665="","",IF(AND(UPPER($C665)="V",D665&gt;G665),"Venda maior que a posição",IF(AND(UPPER($C665)&lt;&gt;"C",UPPER($C665)&lt;&gt;"V"),"Use C ou V","")))</f>
        <v/>
      </c>
      <c r="O665" s="11">
        <f>IF($B665="","",IF(UPPER($C665)="C",D665,IF(UPPER($C665)="V",-D665,0)))</f>
        <v/>
      </c>
      <c r="P665" s="10">
        <f>IF($B665="","",IF(UPPER($C665)="C",D665*E665,IF(UPPER($C665)="V",-D665*I665,0)))</f>
        <v/>
      </c>
    </row>
    <row r="666">
      <c r="A666" s="6" t="n"/>
      <c r="B666" s="7" t="n"/>
      <c r="C666" s="7" t="n"/>
      <c r="D666" s="8" t="n"/>
      <c r="E666" s="9" t="n"/>
      <c r="F666" s="10">
        <f>IF(OR($B666="",D666="",E666=""),"",D666*E666)</f>
        <v/>
      </c>
      <c r="G666" s="11">
        <f>IF($B666="","",SUMIFS($O$1:O665,$B$1:B665,$B666))</f>
        <v/>
      </c>
      <c r="H666" s="10">
        <f>IF($B666="","",SUMIFS($P$1:P665,$B$1:B665,$B666))</f>
        <v/>
      </c>
      <c r="I666" s="10">
        <f>IF($B666="","",IF(G666&lt;=0,0,H666/G666))</f>
        <v/>
      </c>
      <c r="J666" s="11">
        <f>IF($B666="","",G666+O666)</f>
        <v/>
      </c>
      <c r="K666" s="10">
        <f>IF($B666="","",IF(J666&lt;=0,0,(H666+P666)/J666))</f>
        <v/>
      </c>
      <c r="L666" s="10">
        <f>IF(OR($B666="",UPPER($C666)&lt;&gt;"V"),"",D666*(E666-I666))</f>
        <v/>
      </c>
      <c r="M666" s="12">
        <f>IF(A666="","",YEAR(A666)*100+MONTH(A666))</f>
        <v/>
      </c>
      <c r="N666" s="12">
        <f>IF($B666="","",IF(AND(UPPER($C666)="V",D666&gt;G666),"Venda maior que a posição",IF(AND(UPPER($C666)&lt;&gt;"C",UPPER($C666)&lt;&gt;"V"),"Use C ou V","")))</f>
        <v/>
      </c>
      <c r="O666" s="11">
        <f>IF($B666="","",IF(UPPER($C666)="C",D666,IF(UPPER($C666)="V",-D666,0)))</f>
        <v/>
      </c>
      <c r="P666" s="10">
        <f>IF($B666="","",IF(UPPER($C666)="C",D666*E666,IF(UPPER($C666)="V",-D666*I666,0)))</f>
        <v/>
      </c>
    </row>
    <row r="667">
      <c r="A667" s="6" t="n"/>
      <c r="B667" s="7" t="n"/>
      <c r="C667" s="7" t="n"/>
      <c r="D667" s="8" t="n"/>
      <c r="E667" s="9" t="n"/>
      <c r="F667" s="10">
        <f>IF(OR($B667="",D667="",E667=""),"",D667*E667)</f>
        <v/>
      </c>
      <c r="G667" s="11">
        <f>IF($B667="","",SUMIFS($O$1:O666,$B$1:B666,$B667))</f>
        <v/>
      </c>
      <c r="H667" s="10">
        <f>IF($B667="","",SUMIFS($P$1:P666,$B$1:B666,$B667))</f>
        <v/>
      </c>
      <c r="I667" s="10">
        <f>IF($B667="","",IF(G667&lt;=0,0,H667/G667))</f>
        <v/>
      </c>
      <c r="J667" s="11">
        <f>IF($B667="","",G667+O667)</f>
        <v/>
      </c>
      <c r="K667" s="10">
        <f>IF($B667="","",IF(J667&lt;=0,0,(H667+P667)/J667))</f>
        <v/>
      </c>
      <c r="L667" s="10">
        <f>IF(OR($B667="",UPPER($C667)&lt;&gt;"V"),"",D667*(E667-I667))</f>
        <v/>
      </c>
      <c r="M667" s="12">
        <f>IF(A667="","",YEAR(A667)*100+MONTH(A667))</f>
        <v/>
      </c>
      <c r="N667" s="12">
        <f>IF($B667="","",IF(AND(UPPER($C667)="V",D667&gt;G667),"Venda maior que a posição",IF(AND(UPPER($C667)&lt;&gt;"C",UPPER($C667)&lt;&gt;"V"),"Use C ou V","")))</f>
        <v/>
      </c>
      <c r="O667" s="11">
        <f>IF($B667="","",IF(UPPER($C667)="C",D667,IF(UPPER($C667)="V",-D667,0)))</f>
        <v/>
      </c>
      <c r="P667" s="10">
        <f>IF($B667="","",IF(UPPER($C667)="C",D667*E667,IF(UPPER($C667)="V",-D667*I667,0)))</f>
        <v/>
      </c>
    </row>
    <row r="668">
      <c r="A668" s="6" t="n"/>
      <c r="B668" s="7" t="n"/>
      <c r="C668" s="7" t="n"/>
      <c r="D668" s="8" t="n"/>
      <c r="E668" s="9" t="n"/>
      <c r="F668" s="10">
        <f>IF(OR($B668="",D668="",E668=""),"",D668*E668)</f>
        <v/>
      </c>
      <c r="G668" s="11">
        <f>IF($B668="","",SUMIFS($O$1:O667,$B$1:B667,$B668))</f>
        <v/>
      </c>
      <c r="H668" s="10">
        <f>IF($B668="","",SUMIFS($P$1:P667,$B$1:B667,$B668))</f>
        <v/>
      </c>
      <c r="I668" s="10">
        <f>IF($B668="","",IF(G668&lt;=0,0,H668/G668))</f>
        <v/>
      </c>
      <c r="J668" s="11">
        <f>IF($B668="","",G668+O668)</f>
        <v/>
      </c>
      <c r="K668" s="10">
        <f>IF($B668="","",IF(J668&lt;=0,0,(H668+P668)/J668))</f>
        <v/>
      </c>
      <c r="L668" s="10">
        <f>IF(OR($B668="",UPPER($C668)&lt;&gt;"V"),"",D668*(E668-I668))</f>
        <v/>
      </c>
      <c r="M668" s="12">
        <f>IF(A668="","",YEAR(A668)*100+MONTH(A668))</f>
        <v/>
      </c>
      <c r="N668" s="12">
        <f>IF($B668="","",IF(AND(UPPER($C668)="V",D668&gt;G668),"Venda maior que a posição",IF(AND(UPPER($C668)&lt;&gt;"C",UPPER($C668)&lt;&gt;"V"),"Use C ou V","")))</f>
        <v/>
      </c>
      <c r="O668" s="11">
        <f>IF($B668="","",IF(UPPER($C668)="C",D668,IF(UPPER($C668)="V",-D668,0)))</f>
        <v/>
      </c>
      <c r="P668" s="10">
        <f>IF($B668="","",IF(UPPER($C668)="C",D668*E668,IF(UPPER($C668)="V",-D668*I668,0)))</f>
        <v/>
      </c>
    </row>
    <row r="669">
      <c r="A669" s="6" t="n"/>
      <c r="B669" s="7" t="n"/>
      <c r="C669" s="7" t="n"/>
      <c r="D669" s="8" t="n"/>
      <c r="E669" s="9" t="n"/>
      <c r="F669" s="10">
        <f>IF(OR($B669="",D669="",E669=""),"",D669*E669)</f>
        <v/>
      </c>
      <c r="G669" s="11">
        <f>IF($B669="","",SUMIFS($O$1:O668,$B$1:B668,$B669))</f>
        <v/>
      </c>
      <c r="H669" s="10">
        <f>IF($B669="","",SUMIFS($P$1:P668,$B$1:B668,$B669))</f>
        <v/>
      </c>
      <c r="I669" s="10">
        <f>IF($B669="","",IF(G669&lt;=0,0,H669/G669))</f>
        <v/>
      </c>
      <c r="J669" s="11">
        <f>IF($B669="","",G669+O669)</f>
        <v/>
      </c>
      <c r="K669" s="10">
        <f>IF($B669="","",IF(J669&lt;=0,0,(H669+P669)/J669))</f>
        <v/>
      </c>
      <c r="L669" s="10">
        <f>IF(OR($B669="",UPPER($C669)&lt;&gt;"V"),"",D669*(E669-I669))</f>
        <v/>
      </c>
      <c r="M669" s="12">
        <f>IF(A669="","",YEAR(A669)*100+MONTH(A669))</f>
        <v/>
      </c>
      <c r="N669" s="12">
        <f>IF($B669="","",IF(AND(UPPER($C669)="V",D669&gt;G669),"Venda maior que a posição",IF(AND(UPPER($C669)&lt;&gt;"C",UPPER($C669)&lt;&gt;"V"),"Use C ou V","")))</f>
        <v/>
      </c>
      <c r="O669" s="11">
        <f>IF($B669="","",IF(UPPER($C669)="C",D669,IF(UPPER($C669)="V",-D669,0)))</f>
        <v/>
      </c>
      <c r="P669" s="10">
        <f>IF($B669="","",IF(UPPER($C669)="C",D669*E669,IF(UPPER($C669)="V",-D669*I669,0)))</f>
        <v/>
      </c>
    </row>
    <row r="670">
      <c r="A670" s="6" t="n"/>
      <c r="B670" s="7" t="n"/>
      <c r="C670" s="7" t="n"/>
      <c r="D670" s="8" t="n"/>
      <c r="E670" s="9" t="n"/>
      <c r="F670" s="10">
        <f>IF(OR($B670="",D670="",E670=""),"",D670*E670)</f>
        <v/>
      </c>
      <c r="G670" s="11">
        <f>IF($B670="","",SUMIFS($O$1:O669,$B$1:B669,$B670))</f>
        <v/>
      </c>
      <c r="H670" s="10">
        <f>IF($B670="","",SUMIFS($P$1:P669,$B$1:B669,$B670))</f>
        <v/>
      </c>
      <c r="I670" s="10">
        <f>IF($B670="","",IF(G670&lt;=0,0,H670/G670))</f>
        <v/>
      </c>
      <c r="J670" s="11">
        <f>IF($B670="","",G670+O670)</f>
        <v/>
      </c>
      <c r="K670" s="10">
        <f>IF($B670="","",IF(J670&lt;=0,0,(H670+P670)/J670))</f>
        <v/>
      </c>
      <c r="L670" s="10">
        <f>IF(OR($B670="",UPPER($C670)&lt;&gt;"V"),"",D670*(E670-I670))</f>
        <v/>
      </c>
      <c r="M670" s="12">
        <f>IF(A670="","",YEAR(A670)*100+MONTH(A670))</f>
        <v/>
      </c>
      <c r="N670" s="12">
        <f>IF($B670="","",IF(AND(UPPER($C670)="V",D670&gt;G670),"Venda maior que a posição",IF(AND(UPPER($C670)&lt;&gt;"C",UPPER($C670)&lt;&gt;"V"),"Use C ou V","")))</f>
        <v/>
      </c>
      <c r="O670" s="11">
        <f>IF($B670="","",IF(UPPER($C670)="C",D670,IF(UPPER($C670)="V",-D670,0)))</f>
        <v/>
      </c>
      <c r="P670" s="10">
        <f>IF($B670="","",IF(UPPER($C670)="C",D670*E670,IF(UPPER($C670)="V",-D670*I670,0)))</f>
        <v/>
      </c>
    </row>
    <row r="671">
      <c r="A671" s="6" t="n"/>
      <c r="B671" s="7" t="n"/>
      <c r="C671" s="7" t="n"/>
      <c r="D671" s="8" t="n"/>
      <c r="E671" s="9" t="n"/>
      <c r="F671" s="10">
        <f>IF(OR($B671="",D671="",E671=""),"",D671*E671)</f>
        <v/>
      </c>
      <c r="G671" s="11">
        <f>IF($B671="","",SUMIFS($O$1:O670,$B$1:B670,$B671))</f>
        <v/>
      </c>
      <c r="H671" s="10">
        <f>IF($B671="","",SUMIFS($P$1:P670,$B$1:B670,$B671))</f>
        <v/>
      </c>
      <c r="I671" s="10">
        <f>IF($B671="","",IF(G671&lt;=0,0,H671/G671))</f>
        <v/>
      </c>
      <c r="J671" s="11">
        <f>IF($B671="","",G671+O671)</f>
        <v/>
      </c>
      <c r="K671" s="10">
        <f>IF($B671="","",IF(J671&lt;=0,0,(H671+P671)/J671))</f>
        <v/>
      </c>
      <c r="L671" s="10">
        <f>IF(OR($B671="",UPPER($C671)&lt;&gt;"V"),"",D671*(E671-I671))</f>
        <v/>
      </c>
      <c r="M671" s="12">
        <f>IF(A671="","",YEAR(A671)*100+MONTH(A671))</f>
        <v/>
      </c>
      <c r="N671" s="12">
        <f>IF($B671="","",IF(AND(UPPER($C671)="V",D671&gt;G671),"Venda maior que a posição",IF(AND(UPPER($C671)&lt;&gt;"C",UPPER($C671)&lt;&gt;"V"),"Use C ou V","")))</f>
        <v/>
      </c>
      <c r="O671" s="11">
        <f>IF($B671="","",IF(UPPER($C671)="C",D671,IF(UPPER($C671)="V",-D671,0)))</f>
        <v/>
      </c>
      <c r="P671" s="10">
        <f>IF($B671="","",IF(UPPER($C671)="C",D671*E671,IF(UPPER($C671)="V",-D671*I671,0)))</f>
        <v/>
      </c>
    </row>
    <row r="672">
      <c r="A672" s="6" t="n"/>
      <c r="B672" s="7" t="n"/>
      <c r="C672" s="7" t="n"/>
      <c r="D672" s="8" t="n"/>
      <c r="E672" s="9" t="n"/>
      <c r="F672" s="10">
        <f>IF(OR($B672="",D672="",E672=""),"",D672*E672)</f>
        <v/>
      </c>
      <c r="G672" s="11">
        <f>IF($B672="","",SUMIFS($O$1:O671,$B$1:B671,$B672))</f>
        <v/>
      </c>
      <c r="H672" s="10">
        <f>IF($B672="","",SUMIFS($P$1:P671,$B$1:B671,$B672))</f>
        <v/>
      </c>
      <c r="I672" s="10">
        <f>IF($B672="","",IF(G672&lt;=0,0,H672/G672))</f>
        <v/>
      </c>
      <c r="J672" s="11">
        <f>IF($B672="","",G672+O672)</f>
        <v/>
      </c>
      <c r="K672" s="10">
        <f>IF($B672="","",IF(J672&lt;=0,0,(H672+P672)/J672))</f>
        <v/>
      </c>
      <c r="L672" s="10">
        <f>IF(OR($B672="",UPPER($C672)&lt;&gt;"V"),"",D672*(E672-I672))</f>
        <v/>
      </c>
      <c r="M672" s="12">
        <f>IF(A672="","",YEAR(A672)*100+MONTH(A672))</f>
        <v/>
      </c>
      <c r="N672" s="12">
        <f>IF($B672="","",IF(AND(UPPER($C672)="V",D672&gt;G672),"Venda maior que a posição",IF(AND(UPPER($C672)&lt;&gt;"C",UPPER($C672)&lt;&gt;"V"),"Use C ou V","")))</f>
        <v/>
      </c>
      <c r="O672" s="11">
        <f>IF($B672="","",IF(UPPER($C672)="C",D672,IF(UPPER($C672)="V",-D672,0)))</f>
        <v/>
      </c>
      <c r="P672" s="10">
        <f>IF($B672="","",IF(UPPER($C672)="C",D672*E672,IF(UPPER($C672)="V",-D672*I672,0)))</f>
        <v/>
      </c>
    </row>
    <row r="673">
      <c r="A673" s="6" t="n"/>
      <c r="B673" s="7" t="n"/>
      <c r="C673" s="7" t="n"/>
      <c r="D673" s="8" t="n"/>
      <c r="E673" s="9" t="n"/>
      <c r="F673" s="10">
        <f>IF(OR($B673="",D673="",E673=""),"",D673*E673)</f>
        <v/>
      </c>
      <c r="G673" s="11">
        <f>IF($B673="","",SUMIFS($O$1:O672,$B$1:B672,$B673))</f>
        <v/>
      </c>
      <c r="H673" s="10">
        <f>IF($B673="","",SUMIFS($P$1:P672,$B$1:B672,$B673))</f>
        <v/>
      </c>
      <c r="I673" s="10">
        <f>IF($B673="","",IF(G673&lt;=0,0,H673/G673))</f>
        <v/>
      </c>
      <c r="J673" s="11">
        <f>IF($B673="","",G673+O673)</f>
        <v/>
      </c>
      <c r="K673" s="10">
        <f>IF($B673="","",IF(J673&lt;=0,0,(H673+P673)/J673))</f>
        <v/>
      </c>
      <c r="L673" s="10">
        <f>IF(OR($B673="",UPPER($C673)&lt;&gt;"V"),"",D673*(E673-I673))</f>
        <v/>
      </c>
      <c r="M673" s="12">
        <f>IF(A673="","",YEAR(A673)*100+MONTH(A673))</f>
        <v/>
      </c>
      <c r="N673" s="12">
        <f>IF($B673="","",IF(AND(UPPER($C673)="V",D673&gt;G673),"Venda maior que a posição",IF(AND(UPPER($C673)&lt;&gt;"C",UPPER($C673)&lt;&gt;"V"),"Use C ou V","")))</f>
        <v/>
      </c>
      <c r="O673" s="11">
        <f>IF($B673="","",IF(UPPER($C673)="C",D673,IF(UPPER($C673)="V",-D673,0)))</f>
        <v/>
      </c>
      <c r="P673" s="10">
        <f>IF($B673="","",IF(UPPER($C673)="C",D673*E673,IF(UPPER($C673)="V",-D673*I673,0)))</f>
        <v/>
      </c>
    </row>
    <row r="674">
      <c r="A674" s="6" t="n"/>
      <c r="B674" s="7" t="n"/>
      <c r="C674" s="7" t="n"/>
      <c r="D674" s="8" t="n"/>
      <c r="E674" s="9" t="n"/>
      <c r="F674" s="10">
        <f>IF(OR($B674="",D674="",E674=""),"",D674*E674)</f>
        <v/>
      </c>
      <c r="G674" s="11">
        <f>IF($B674="","",SUMIFS($O$1:O673,$B$1:B673,$B674))</f>
        <v/>
      </c>
      <c r="H674" s="10">
        <f>IF($B674="","",SUMIFS($P$1:P673,$B$1:B673,$B674))</f>
        <v/>
      </c>
      <c r="I674" s="10">
        <f>IF($B674="","",IF(G674&lt;=0,0,H674/G674))</f>
        <v/>
      </c>
      <c r="J674" s="11">
        <f>IF($B674="","",G674+O674)</f>
        <v/>
      </c>
      <c r="K674" s="10">
        <f>IF($B674="","",IF(J674&lt;=0,0,(H674+P674)/J674))</f>
        <v/>
      </c>
      <c r="L674" s="10">
        <f>IF(OR($B674="",UPPER($C674)&lt;&gt;"V"),"",D674*(E674-I674))</f>
        <v/>
      </c>
      <c r="M674" s="12">
        <f>IF(A674="","",YEAR(A674)*100+MONTH(A674))</f>
        <v/>
      </c>
      <c r="N674" s="12">
        <f>IF($B674="","",IF(AND(UPPER($C674)="V",D674&gt;G674),"Venda maior que a posição",IF(AND(UPPER($C674)&lt;&gt;"C",UPPER($C674)&lt;&gt;"V"),"Use C ou V","")))</f>
        <v/>
      </c>
      <c r="O674" s="11">
        <f>IF($B674="","",IF(UPPER($C674)="C",D674,IF(UPPER($C674)="V",-D674,0)))</f>
        <v/>
      </c>
      <c r="P674" s="10">
        <f>IF($B674="","",IF(UPPER($C674)="C",D674*E674,IF(UPPER($C674)="V",-D674*I674,0)))</f>
        <v/>
      </c>
    </row>
    <row r="675">
      <c r="A675" s="6" t="n"/>
      <c r="B675" s="7" t="n"/>
      <c r="C675" s="7" t="n"/>
      <c r="D675" s="8" t="n"/>
      <c r="E675" s="9" t="n"/>
      <c r="F675" s="10">
        <f>IF(OR($B675="",D675="",E675=""),"",D675*E675)</f>
        <v/>
      </c>
      <c r="G675" s="11">
        <f>IF($B675="","",SUMIFS($O$1:O674,$B$1:B674,$B675))</f>
        <v/>
      </c>
      <c r="H675" s="10">
        <f>IF($B675="","",SUMIFS($P$1:P674,$B$1:B674,$B675))</f>
        <v/>
      </c>
      <c r="I675" s="10">
        <f>IF($B675="","",IF(G675&lt;=0,0,H675/G675))</f>
        <v/>
      </c>
      <c r="J675" s="11">
        <f>IF($B675="","",G675+O675)</f>
        <v/>
      </c>
      <c r="K675" s="10">
        <f>IF($B675="","",IF(J675&lt;=0,0,(H675+P675)/J675))</f>
        <v/>
      </c>
      <c r="L675" s="10">
        <f>IF(OR($B675="",UPPER($C675)&lt;&gt;"V"),"",D675*(E675-I675))</f>
        <v/>
      </c>
      <c r="M675" s="12">
        <f>IF(A675="","",YEAR(A675)*100+MONTH(A675))</f>
        <v/>
      </c>
      <c r="N675" s="12">
        <f>IF($B675="","",IF(AND(UPPER($C675)="V",D675&gt;G675),"Venda maior que a posição",IF(AND(UPPER($C675)&lt;&gt;"C",UPPER($C675)&lt;&gt;"V"),"Use C ou V","")))</f>
        <v/>
      </c>
      <c r="O675" s="11">
        <f>IF($B675="","",IF(UPPER($C675)="C",D675,IF(UPPER($C675)="V",-D675,0)))</f>
        <v/>
      </c>
      <c r="P675" s="10">
        <f>IF($B675="","",IF(UPPER($C675)="C",D675*E675,IF(UPPER($C675)="V",-D675*I675,0)))</f>
        <v/>
      </c>
    </row>
    <row r="676">
      <c r="A676" s="6" t="n"/>
      <c r="B676" s="7" t="n"/>
      <c r="C676" s="7" t="n"/>
      <c r="D676" s="8" t="n"/>
      <c r="E676" s="9" t="n"/>
      <c r="F676" s="10">
        <f>IF(OR($B676="",D676="",E676=""),"",D676*E676)</f>
        <v/>
      </c>
      <c r="G676" s="11">
        <f>IF($B676="","",SUMIFS($O$1:O675,$B$1:B675,$B676))</f>
        <v/>
      </c>
      <c r="H676" s="10">
        <f>IF($B676="","",SUMIFS($P$1:P675,$B$1:B675,$B676))</f>
        <v/>
      </c>
      <c r="I676" s="10">
        <f>IF($B676="","",IF(G676&lt;=0,0,H676/G676))</f>
        <v/>
      </c>
      <c r="J676" s="11">
        <f>IF($B676="","",G676+O676)</f>
        <v/>
      </c>
      <c r="K676" s="10">
        <f>IF($B676="","",IF(J676&lt;=0,0,(H676+P676)/J676))</f>
        <v/>
      </c>
      <c r="L676" s="10">
        <f>IF(OR($B676="",UPPER($C676)&lt;&gt;"V"),"",D676*(E676-I676))</f>
        <v/>
      </c>
      <c r="M676" s="12">
        <f>IF(A676="","",YEAR(A676)*100+MONTH(A676))</f>
        <v/>
      </c>
      <c r="N676" s="12">
        <f>IF($B676="","",IF(AND(UPPER($C676)="V",D676&gt;G676),"Venda maior que a posição",IF(AND(UPPER($C676)&lt;&gt;"C",UPPER($C676)&lt;&gt;"V"),"Use C ou V","")))</f>
        <v/>
      </c>
      <c r="O676" s="11">
        <f>IF($B676="","",IF(UPPER($C676)="C",D676,IF(UPPER($C676)="V",-D676,0)))</f>
        <v/>
      </c>
      <c r="P676" s="10">
        <f>IF($B676="","",IF(UPPER($C676)="C",D676*E676,IF(UPPER($C676)="V",-D676*I676,0)))</f>
        <v/>
      </c>
    </row>
    <row r="677">
      <c r="A677" s="6" t="n"/>
      <c r="B677" s="7" t="n"/>
      <c r="C677" s="7" t="n"/>
      <c r="D677" s="8" t="n"/>
      <c r="E677" s="9" t="n"/>
      <c r="F677" s="10">
        <f>IF(OR($B677="",D677="",E677=""),"",D677*E677)</f>
        <v/>
      </c>
      <c r="G677" s="11">
        <f>IF($B677="","",SUMIFS($O$1:O676,$B$1:B676,$B677))</f>
        <v/>
      </c>
      <c r="H677" s="10">
        <f>IF($B677="","",SUMIFS($P$1:P676,$B$1:B676,$B677))</f>
        <v/>
      </c>
      <c r="I677" s="10">
        <f>IF($B677="","",IF(G677&lt;=0,0,H677/G677))</f>
        <v/>
      </c>
      <c r="J677" s="11">
        <f>IF($B677="","",G677+O677)</f>
        <v/>
      </c>
      <c r="K677" s="10">
        <f>IF($B677="","",IF(J677&lt;=0,0,(H677+P677)/J677))</f>
        <v/>
      </c>
      <c r="L677" s="10">
        <f>IF(OR($B677="",UPPER($C677)&lt;&gt;"V"),"",D677*(E677-I677))</f>
        <v/>
      </c>
      <c r="M677" s="12">
        <f>IF(A677="","",YEAR(A677)*100+MONTH(A677))</f>
        <v/>
      </c>
      <c r="N677" s="12">
        <f>IF($B677="","",IF(AND(UPPER($C677)="V",D677&gt;G677),"Venda maior que a posição",IF(AND(UPPER($C677)&lt;&gt;"C",UPPER($C677)&lt;&gt;"V"),"Use C ou V","")))</f>
        <v/>
      </c>
      <c r="O677" s="11">
        <f>IF($B677="","",IF(UPPER($C677)="C",D677,IF(UPPER($C677)="V",-D677,0)))</f>
        <v/>
      </c>
      <c r="P677" s="10">
        <f>IF($B677="","",IF(UPPER($C677)="C",D677*E677,IF(UPPER($C677)="V",-D677*I677,0)))</f>
        <v/>
      </c>
    </row>
    <row r="678">
      <c r="A678" s="6" t="n"/>
      <c r="B678" s="7" t="n"/>
      <c r="C678" s="7" t="n"/>
      <c r="D678" s="8" t="n"/>
      <c r="E678" s="9" t="n"/>
      <c r="F678" s="10">
        <f>IF(OR($B678="",D678="",E678=""),"",D678*E678)</f>
        <v/>
      </c>
      <c r="G678" s="11">
        <f>IF($B678="","",SUMIFS($O$1:O677,$B$1:B677,$B678))</f>
        <v/>
      </c>
      <c r="H678" s="10">
        <f>IF($B678="","",SUMIFS($P$1:P677,$B$1:B677,$B678))</f>
        <v/>
      </c>
      <c r="I678" s="10">
        <f>IF($B678="","",IF(G678&lt;=0,0,H678/G678))</f>
        <v/>
      </c>
      <c r="J678" s="11">
        <f>IF($B678="","",G678+O678)</f>
        <v/>
      </c>
      <c r="K678" s="10">
        <f>IF($B678="","",IF(J678&lt;=0,0,(H678+P678)/J678))</f>
        <v/>
      </c>
      <c r="L678" s="10">
        <f>IF(OR($B678="",UPPER($C678)&lt;&gt;"V"),"",D678*(E678-I678))</f>
        <v/>
      </c>
      <c r="M678" s="12">
        <f>IF(A678="","",YEAR(A678)*100+MONTH(A678))</f>
        <v/>
      </c>
      <c r="N678" s="12">
        <f>IF($B678="","",IF(AND(UPPER($C678)="V",D678&gt;G678),"Venda maior que a posição",IF(AND(UPPER($C678)&lt;&gt;"C",UPPER($C678)&lt;&gt;"V"),"Use C ou V","")))</f>
        <v/>
      </c>
      <c r="O678" s="11">
        <f>IF($B678="","",IF(UPPER($C678)="C",D678,IF(UPPER($C678)="V",-D678,0)))</f>
        <v/>
      </c>
      <c r="P678" s="10">
        <f>IF($B678="","",IF(UPPER($C678)="C",D678*E678,IF(UPPER($C678)="V",-D678*I678,0)))</f>
        <v/>
      </c>
    </row>
    <row r="679">
      <c r="A679" s="6" t="n"/>
      <c r="B679" s="7" t="n"/>
      <c r="C679" s="7" t="n"/>
      <c r="D679" s="8" t="n"/>
      <c r="E679" s="9" t="n"/>
      <c r="F679" s="10">
        <f>IF(OR($B679="",D679="",E679=""),"",D679*E679)</f>
        <v/>
      </c>
      <c r="G679" s="11">
        <f>IF($B679="","",SUMIFS($O$1:O678,$B$1:B678,$B679))</f>
        <v/>
      </c>
      <c r="H679" s="10">
        <f>IF($B679="","",SUMIFS($P$1:P678,$B$1:B678,$B679))</f>
        <v/>
      </c>
      <c r="I679" s="10">
        <f>IF($B679="","",IF(G679&lt;=0,0,H679/G679))</f>
        <v/>
      </c>
      <c r="J679" s="11">
        <f>IF($B679="","",G679+O679)</f>
        <v/>
      </c>
      <c r="K679" s="10">
        <f>IF($B679="","",IF(J679&lt;=0,0,(H679+P679)/J679))</f>
        <v/>
      </c>
      <c r="L679" s="10">
        <f>IF(OR($B679="",UPPER($C679)&lt;&gt;"V"),"",D679*(E679-I679))</f>
        <v/>
      </c>
      <c r="M679" s="12">
        <f>IF(A679="","",YEAR(A679)*100+MONTH(A679))</f>
        <v/>
      </c>
      <c r="N679" s="12">
        <f>IF($B679="","",IF(AND(UPPER($C679)="V",D679&gt;G679),"Venda maior que a posição",IF(AND(UPPER($C679)&lt;&gt;"C",UPPER($C679)&lt;&gt;"V"),"Use C ou V","")))</f>
        <v/>
      </c>
      <c r="O679" s="11">
        <f>IF($B679="","",IF(UPPER($C679)="C",D679,IF(UPPER($C679)="V",-D679,0)))</f>
        <v/>
      </c>
      <c r="P679" s="10">
        <f>IF($B679="","",IF(UPPER($C679)="C",D679*E679,IF(UPPER($C679)="V",-D679*I679,0)))</f>
        <v/>
      </c>
    </row>
    <row r="680">
      <c r="A680" s="6" t="n"/>
      <c r="B680" s="7" t="n"/>
      <c r="C680" s="7" t="n"/>
      <c r="D680" s="8" t="n"/>
      <c r="E680" s="9" t="n"/>
      <c r="F680" s="10">
        <f>IF(OR($B680="",D680="",E680=""),"",D680*E680)</f>
        <v/>
      </c>
      <c r="G680" s="11">
        <f>IF($B680="","",SUMIFS($O$1:O679,$B$1:B679,$B680))</f>
        <v/>
      </c>
      <c r="H680" s="10">
        <f>IF($B680="","",SUMIFS($P$1:P679,$B$1:B679,$B680))</f>
        <v/>
      </c>
      <c r="I680" s="10">
        <f>IF($B680="","",IF(G680&lt;=0,0,H680/G680))</f>
        <v/>
      </c>
      <c r="J680" s="11">
        <f>IF($B680="","",G680+O680)</f>
        <v/>
      </c>
      <c r="K680" s="10">
        <f>IF($B680="","",IF(J680&lt;=0,0,(H680+P680)/J680))</f>
        <v/>
      </c>
      <c r="L680" s="10">
        <f>IF(OR($B680="",UPPER($C680)&lt;&gt;"V"),"",D680*(E680-I680))</f>
        <v/>
      </c>
      <c r="M680" s="12">
        <f>IF(A680="","",YEAR(A680)*100+MONTH(A680))</f>
        <v/>
      </c>
      <c r="N680" s="12">
        <f>IF($B680="","",IF(AND(UPPER($C680)="V",D680&gt;G680),"Venda maior que a posição",IF(AND(UPPER($C680)&lt;&gt;"C",UPPER($C680)&lt;&gt;"V"),"Use C ou V","")))</f>
        <v/>
      </c>
      <c r="O680" s="11">
        <f>IF($B680="","",IF(UPPER($C680)="C",D680,IF(UPPER($C680)="V",-D680,0)))</f>
        <v/>
      </c>
      <c r="P680" s="10">
        <f>IF($B680="","",IF(UPPER($C680)="C",D680*E680,IF(UPPER($C680)="V",-D680*I680,0)))</f>
        <v/>
      </c>
    </row>
    <row r="681">
      <c r="A681" s="6" t="n"/>
      <c r="B681" s="7" t="n"/>
      <c r="C681" s="7" t="n"/>
      <c r="D681" s="8" t="n"/>
      <c r="E681" s="9" t="n"/>
      <c r="F681" s="10">
        <f>IF(OR($B681="",D681="",E681=""),"",D681*E681)</f>
        <v/>
      </c>
      <c r="G681" s="11">
        <f>IF($B681="","",SUMIFS($O$1:O680,$B$1:B680,$B681))</f>
        <v/>
      </c>
      <c r="H681" s="10">
        <f>IF($B681="","",SUMIFS($P$1:P680,$B$1:B680,$B681))</f>
        <v/>
      </c>
      <c r="I681" s="10">
        <f>IF($B681="","",IF(G681&lt;=0,0,H681/G681))</f>
        <v/>
      </c>
      <c r="J681" s="11">
        <f>IF($B681="","",G681+O681)</f>
        <v/>
      </c>
      <c r="K681" s="10">
        <f>IF($B681="","",IF(J681&lt;=0,0,(H681+P681)/J681))</f>
        <v/>
      </c>
      <c r="L681" s="10">
        <f>IF(OR($B681="",UPPER($C681)&lt;&gt;"V"),"",D681*(E681-I681))</f>
        <v/>
      </c>
      <c r="M681" s="12">
        <f>IF(A681="","",YEAR(A681)*100+MONTH(A681))</f>
        <v/>
      </c>
      <c r="N681" s="12">
        <f>IF($B681="","",IF(AND(UPPER($C681)="V",D681&gt;G681),"Venda maior que a posição",IF(AND(UPPER($C681)&lt;&gt;"C",UPPER($C681)&lt;&gt;"V"),"Use C ou V","")))</f>
        <v/>
      </c>
      <c r="O681" s="11">
        <f>IF($B681="","",IF(UPPER($C681)="C",D681,IF(UPPER($C681)="V",-D681,0)))</f>
        <v/>
      </c>
      <c r="P681" s="10">
        <f>IF($B681="","",IF(UPPER($C681)="C",D681*E681,IF(UPPER($C681)="V",-D681*I681,0)))</f>
        <v/>
      </c>
    </row>
    <row r="682">
      <c r="A682" s="6" t="n"/>
      <c r="B682" s="7" t="n"/>
      <c r="C682" s="7" t="n"/>
      <c r="D682" s="8" t="n"/>
      <c r="E682" s="9" t="n"/>
      <c r="F682" s="10">
        <f>IF(OR($B682="",D682="",E682=""),"",D682*E682)</f>
        <v/>
      </c>
      <c r="G682" s="11">
        <f>IF($B682="","",SUMIFS($O$1:O681,$B$1:B681,$B682))</f>
        <v/>
      </c>
      <c r="H682" s="10">
        <f>IF($B682="","",SUMIFS($P$1:P681,$B$1:B681,$B682))</f>
        <v/>
      </c>
      <c r="I682" s="10">
        <f>IF($B682="","",IF(G682&lt;=0,0,H682/G682))</f>
        <v/>
      </c>
      <c r="J682" s="11">
        <f>IF($B682="","",G682+O682)</f>
        <v/>
      </c>
      <c r="K682" s="10">
        <f>IF($B682="","",IF(J682&lt;=0,0,(H682+P682)/J682))</f>
        <v/>
      </c>
      <c r="L682" s="10">
        <f>IF(OR($B682="",UPPER($C682)&lt;&gt;"V"),"",D682*(E682-I682))</f>
        <v/>
      </c>
      <c r="M682" s="12">
        <f>IF(A682="","",YEAR(A682)*100+MONTH(A682))</f>
        <v/>
      </c>
      <c r="N682" s="12">
        <f>IF($B682="","",IF(AND(UPPER($C682)="V",D682&gt;G682),"Venda maior que a posição",IF(AND(UPPER($C682)&lt;&gt;"C",UPPER($C682)&lt;&gt;"V"),"Use C ou V","")))</f>
        <v/>
      </c>
      <c r="O682" s="11">
        <f>IF($B682="","",IF(UPPER($C682)="C",D682,IF(UPPER($C682)="V",-D682,0)))</f>
        <v/>
      </c>
      <c r="P682" s="10">
        <f>IF($B682="","",IF(UPPER($C682)="C",D682*E682,IF(UPPER($C682)="V",-D682*I682,0)))</f>
        <v/>
      </c>
    </row>
    <row r="683">
      <c r="A683" s="6" t="n"/>
      <c r="B683" s="7" t="n"/>
      <c r="C683" s="7" t="n"/>
      <c r="D683" s="8" t="n"/>
      <c r="E683" s="9" t="n"/>
      <c r="F683" s="10">
        <f>IF(OR($B683="",D683="",E683=""),"",D683*E683)</f>
        <v/>
      </c>
      <c r="G683" s="11">
        <f>IF($B683="","",SUMIFS($O$1:O682,$B$1:B682,$B683))</f>
        <v/>
      </c>
      <c r="H683" s="10">
        <f>IF($B683="","",SUMIFS($P$1:P682,$B$1:B682,$B683))</f>
        <v/>
      </c>
      <c r="I683" s="10">
        <f>IF($B683="","",IF(G683&lt;=0,0,H683/G683))</f>
        <v/>
      </c>
      <c r="J683" s="11">
        <f>IF($B683="","",G683+O683)</f>
        <v/>
      </c>
      <c r="K683" s="10">
        <f>IF($B683="","",IF(J683&lt;=0,0,(H683+P683)/J683))</f>
        <v/>
      </c>
      <c r="L683" s="10">
        <f>IF(OR($B683="",UPPER($C683)&lt;&gt;"V"),"",D683*(E683-I683))</f>
        <v/>
      </c>
      <c r="M683" s="12">
        <f>IF(A683="","",YEAR(A683)*100+MONTH(A683))</f>
        <v/>
      </c>
      <c r="N683" s="12">
        <f>IF($B683="","",IF(AND(UPPER($C683)="V",D683&gt;G683),"Venda maior que a posição",IF(AND(UPPER($C683)&lt;&gt;"C",UPPER($C683)&lt;&gt;"V"),"Use C ou V","")))</f>
        <v/>
      </c>
      <c r="O683" s="11">
        <f>IF($B683="","",IF(UPPER($C683)="C",D683,IF(UPPER($C683)="V",-D683,0)))</f>
        <v/>
      </c>
      <c r="P683" s="10">
        <f>IF($B683="","",IF(UPPER($C683)="C",D683*E683,IF(UPPER($C683)="V",-D683*I683,0)))</f>
        <v/>
      </c>
    </row>
    <row r="684">
      <c r="A684" s="6" t="n"/>
      <c r="B684" s="7" t="n"/>
      <c r="C684" s="7" t="n"/>
      <c r="D684" s="8" t="n"/>
      <c r="E684" s="9" t="n"/>
      <c r="F684" s="10">
        <f>IF(OR($B684="",D684="",E684=""),"",D684*E684)</f>
        <v/>
      </c>
      <c r="G684" s="11">
        <f>IF($B684="","",SUMIFS($O$1:O683,$B$1:B683,$B684))</f>
        <v/>
      </c>
      <c r="H684" s="10">
        <f>IF($B684="","",SUMIFS($P$1:P683,$B$1:B683,$B684))</f>
        <v/>
      </c>
      <c r="I684" s="10">
        <f>IF($B684="","",IF(G684&lt;=0,0,H684/G684))</f>
        <v/>
      </c>
      <c r="J684" s="11">
        <f>IF($B684="","",G684+O684)</f>
        <v/>
      </c>
      <c r="K684" s="10">
        <f>IF($B684="","",IF(J684&lt;=0,0,(H684+P684)/J684))</f>
        <v/>
      </c>
      <c r="L684" s="10">
        <f>IF(OR($B684="",UPPER($C684)&lt;&gt;"V"),"",D684*(E684-I684))</f>
        <v/>
      </c>
      <c r="M684" s="12">
        <f>IF(A684="","",YEAR(A684)*100+MONTH(A684))</f>
        <v/>
      </c>
      <c r="N684" s="12">
        <f>IF($B684="","",IF(AND(UPPER($C684)="V",D684&gt;G684),"Venda maior que a posição",IF(AND(UPPER($C684)&lt;&gt;"C",UPPER($C684)&lt;&gt;"V"),"Use C ou V","")))</f>
        <v/>
      </c>
      <c r="O684" s="11">
        <f>IF($B684="","",IF(UPPER($C684)="C",D684,IF(UPPER($C684)="V",-D684,0)))</f>
        <v/>
      </c>
      <c r="P684" s="10">
        <f>IF($B684="","",IF(UPPER($C684)="C",D684*E684,IF(UPPER($C684)="V",-D684*I684,0)))</f>
        <v/>
      </c>
    </row>
    <row r="685">
      <c r="A685" s="6" t="n"/>
      <c r="B685" s="7" t="n"/>
      <c r="C685" s="7" t="n"/>
      <c r="D685" s="8" t="n"/>
      <c r="E685" s="9" t="n"/>
      <c r="F685" s="10">
        <f>IF(OR($B685="",D685="",E685=""),"",D685*E685)</f>
        <v/>
      </c>
      <c r="G685" s="11">
        <f>IF($B685="","",SUMIFS($O$1:O684,$B$1:B684,$B685))</f>
        <v/>
      </c>
      <c r="H685" s="10">
        <f>IF($B685="","",SUMIFS($P$1:P684,$B$1:B684,$B685))</f>
        <v/>
      </c>
      <c r="I685" s="10">
        <f>IF($B685="","",IF(G685&lt;=0,0,H685/G685))</f>
        <v/>
      </c>
      <c r="J685" s="11">
        <f>IF($B685="","",G685+O685)</f>
        <v/>
      </c>
      <c r="K685" s="10">
        <f>IF($B685="","",IF(J685&lt;=0,0,(H685+P685)/J685))</f>
        <v/>
      </c>
      <c r="L685" s="10">
        <f>IF(OR($B685="",UPPER($C685)&lt;&gt;"V"),"",D685*(E685-I685))</f>
        <v/>
      </c>
      <c r="M685" s="12">
        <f>IF(A685="","",YEAR(A685)*100+MONTH(A685))</f>
        <v/>
      </c>
      <c r="N685" s="12">
        <f>IF($B685="","",IF(AND(UPPER($C685)="V",D685&gt;G685),"Venda maior que a posição",IF(AND(UPPER($C685)&lt;&gt;"C",UPPER($C685)&lt;&gt;"V"),"Use C ou V","")))</f>
        <v/>
      </c>
      <c r="O685" s="11">
        <f>IF($B685="","",IF(UPPER($C685)="C",D685,IF(UPPER($C685)="V",-D685,0)))</f>
        <v/>
      </c>
      <c r="P685" s="10">
        <f>IF($B685="","",IF(UPPER($C685)="C",D685*E685,IF(UPPER($C685)="V",-D685*I685,0)))</f>
        <v/>
      </c>
    </row>
    <row r="686">
      <c r="A686" s="6" t="n"/>
      <c r="B686" s="7" t="n"/>
      <c r="C686" s="7" t="n"/>
      <c r="D686" s="8" t="n"/>
      <c r="E686" s="9" t="n"/>
      <c r="F686" s="10">
        <f>IF(OR($B686="",D686="",E686=""),"",D686*E686)</f>
        <v/>
      </c>
      <c r="G686" s="11">
        <f>IF($B686="","",SUMIFS($O$1:O685,$B$1:B685,$B686))</f>
        <v/>
      </c>
      <c r="H686" s="10">
        <f>IF($B686="","",SUMIFS($P$1:P685,$B$1:B685,$B686))</f>
        <v/>
      </c>
      <c r="I686" s="10">
        <f>IF($B686="","",IF(G686&lt;=0,0,H686/G686))</f>
        <v/>
      </c>
      <c r="J686" s="11">
        <f>IF($B686="","",G686+O686)</f>
        <v/>
      </c>
      <c r="K686" s="10">
        <f>IF($B686="","",IF(J686&lt;=0,0,(H686+P686)/J686))</f>
        <v/>
      </c>
      <c r="L686" s="10">
        <f>IF(OR($B686="",UPPER($C686)&lt;&gt;"V"),"",D686*(E686-I686))</f>
        <v/>
      </c>
      <c r="M686" s="12">
        <f>IF(A686="","",YEAR(A686)*100+MONTH(A686))</f>
        <v/>
      </c>
      <c r="N686" s="12">
        <f>IF($B686="","",IF(AND(UPPER($C686)="V",D686&gt;G686),"Venda maior que a posição",IF(AND(UPPER($C686)&lt;&gt;"C",UPPER($C686)&lt;&gt;"V"),"Use C ou V","")))</f>
        <v/>
      </c>
      <c r="O686" s="11">
        <f>IF($B686="","",IF(UPPER($C686)="C",D686,IF(UPPER($C686)="V",-D686,0)))</f>
        <v/>
      </c>
      <c r="P686" s="10">
        <f>IF($B686="","",IF(UPPER($C686)="C",D686*E686,IF(UPPER($C686)="V",-D686*I686,0)))</f>
        <v/>
      </c>
    </row>
    <row r="687">
      <c r="A687" s="6" t="n"/>
      <c r="B687" s="7" t="n"/>
      <c r="C687" s="7" t="n"/>
      <c r="D687" s="8" t="n"/>
      <c r="E687" s="9" t="n"/>
      <c r="F687" s="10">
        <f>IF(OR($B687="",D687="",E687=""),"",D687*E687)</f>
        <v/>
      </c>
      <c r="G687" s="11">
        <f>IF($B687="","",SUMIFS($O$1:O686,$B$1:B686,$B687))</f>
        <v/>
      </c>
      <c r="H687" s="10">
        <f>IF($B687="","",SUMIFS($P$1:P686,$B$1:B686,$B687))</f>
        <v/>
      </c>
      <c r="I687" s="10">
        <f>IF($B687="","",IF(G687&lt;=0,0,H687/G687))</f>
        <v/>
      </c>
      <c r="J687" s="11">
        <f>IF($B687="","",G687+O687)</f>
        <v/>
      </c>
      <c r="K687" s="10">
        <f>IF($B687="","",IF(J687&lt;=0,0,(H687+P687)/J687))</f>
        <v/>
      </c>
      <c r="L687" s="10">
        <f>IF(OR($B687="",UPPER($C687)&lt;&gt;"V"),"",D687*(E687-I687))</f>
        <v/>
      </c>
      <c r="M687" s="12">
        <f>IF(A687="","",YEAR(A687)*100+MONTH(A687))</f>
        <v/>
      </c>
      <c r="N687" s="12">
        <f>IF($B687="","",IF(AND(UPPER($C687)="V",D687&gt;G687),"Venda maior que a posição",IF(AND(UPPER($C687)&lt;&gt;"C",UPPER($C687)&lt;&gt;"V"),"Use C ou V","")))</f>
        <v/>
      </c>
      <c r="O687" s="11">
        <f>IF($B687="","",IF(UPPER($C687)="C",D687,IF(UPPER($C687)="V",-D687,0)))</f>
        <v/>
      </c>
      <c r="P687" s="10">
        <f>IF($B687="","",IF(UPPER($C687)="C",D687*E687,IF(UPPER($C687)="V",-D687*I687,0)))</f>
        <v/>
      </c>
    </row>
    <row r="688">
      <c r="A688" s="6" t="n"/>
      <c r="B688" s="7" t="n"/>
      <c r="C688" s="7" t="n"/>
      <c r="D688" s="8" t="n"/>
      <c r="E688" s="9" t="n"/>
      <c r="F688" s="10">
        <f>IF(OR($B688="",D688="",E688=""),"",D688*E688)</f>
        <v/>
      </c>
      <c r="G688" s="11">
        <f>IF($B688="","",SUMIFS($O$1:O687,$B$1:B687,$B688))</f>
        <v/>
      </c>
      <c r="H688" s="10">
        <f>IF($B688="","",SUMIFS($P$1:P687,$B$1:B687,$B688))</f>
        <v/>
      </c>
      <c r="I688" s="10">
        <f>IF($B688="","",IF(G688&lt;=0,0,H688/G688))</f>
        <v/>
      </c>
      <c r="J688" s="11">
        <f>IF($B688="","",G688+O688)</f>
        <v/>
      </c>
      <c r="K688" s="10">
        <f>IF($B688="","",IF(J688&lt;=0,0,(H688+P688)/J688))</f>
        <v/>
      </c>
      <c r="L688" s="10">
        <f>IF(OR($B688="",UPPER($C688)&lt;&gt;"V"),"",D688*(E688-I688))</f>
        <v/>
      </c>
      <c r="M688" s="12">
        <f>IF(A688="","",YEAR(A688)*100+MONTH(A688))</f>
        <v/>
      </c>
      <c r="N688" s="12">
        <f>IF($B688="","",IF(AND(UPPER($C688)="V",D688&gt;G688),"Venda maior que a posição",IF(AND(UPPER($C688)&lt;&gt;"C",UPPER($C688)&lt;&gt;"V"),"Use C ou V","")))</f>
        <v/>
      </c>
      <c r="O688" s="11">
        <f>IF($B688="","",IF(UPPER($C688)="C",D688,IF(UPPER($C688)="V",-D688,0)))</f>
        <v/>
      </c>
      <c r="P688" s="10">
        <f>IF($B688="","",IF(UPPER($C688)="C",D688*E688,IF(UPPER($C688)="V",-D688*I688,0)))</f>
        <v/>
      </c>
    </row>
    <row r="689">
      <c r="A689" s="6" t="n"/>
      <c r="B689" s="7" t="n"/>
      <c r="C689" s="7" t="n"/>
      <c r="D689" s="8" t="n"/>
      <c r="E689" s="9" t="n"/>
      <c r="F689" s="10">
        <f>IF(OR($B689="",D689="",E689=""),"",D689*E689)</f>
        <v/>
      </c>
      <c r="G689" s="11">
        <f>IF($B689="","",SUMIFS($O$1:O688,$B$1:B688,$B689))</f>
        <v/>
      </c>
      <c r="H689" s="10">
        <f>IF($B689="","",SUMIFS($P$1:P688,$B$1:B688,$B689))</f>
        <v/>
      </c>
      <c r="I689" s="10">
        <f>IF($B689="","",IF(G689&lt;=0,0,H689/G689))</f>
        <v/>
      </c>
      <c r="J689" s="11">
        <f>IF($B689="","",G689+O689)</f>
        <v/>
      </c>
      <c r="K689" s="10">
        <f>IF($B689="","",IF(J689&lt;=0,0,(H689+P689)/J689))</f>
        <v/>
      </c>
      <c r="L689" s="10">
        <f>IF(OR($B689="",UPPER($C689)&lt;&gt;"V"),"",D689*(E689-I689))</f>
        <v/>
      </c>
      <c r="M689" s="12">
        <f>IF(A689="","",YEAR(A689)*100+MONTH(A689))</f>
        <v/>
      </c>
      <c r="N689" s="12">
        <f>IF($B689="","",IF(AND(UPPER($C689)="V",D689&gt;G689),"Venda maior que a posição",IF(AND(UPPER($C689)&lt;&gt;"C",UPPER($C689)&lt;&gt;"V"),"Use C ou V","")))</f>
        <v/>
      </c>
      <c r="O689" s="11">
        <f>IF($B689="","",IF(UPPER($C689)="C",D689,IF(UPPER($C689)="V",-D689,0)))</f>
        <v/>
      </c>
      <c r="P689" s="10">
        <f>IF($B689="","",IF(UPPER($C689)="C",D689*E689,IF(UPPER($C689)="V",-D689*I689,0)))</f>
        <v/>
      </c>
    </row>
    <row r="690">
      <c r="A690" s="6" t="n"/>
      <c r="B690" s="7" t="n"/>
      <c r="C690" s="7" t="n"/>
      <c r="D690" s="8" t="n"/>
      <c r="E690" s="9" t="n"/>
      <c r="F690" s="10">
        <f>IF(OR($B690="",D690="",E690=""),"",D690*E690)</f>
        <v/>
      </c>
      <c r="G690" s="11">
        <f>IF($B690="","",SUMIFS($O$1:O689,$B$1:B689,$B690))</f>
        <v/>
      </c>
      <c r="H690" s="10">
        <f>IF($B690="","",SUMIFS($P$1:P689,$B$1:B689,$B690))</f>
        <v/>
      </c>
      <c r="I690" s="10">
        <f>IF($B690="","",IF(G690&lt;=0,0,H690/G690))</f>
        <v/>
      </c>
      <c r="J690" s="11">
        <f>IF($B690="","",G690+O690)</f>
        <v/>
      </c>
      <c r="K690" s="10">
        <f>IF($B690="","",IF(J690&lt;=0,0,(H690+P690)/J690))</f>
        <v/>
      </c>
      <c r="L690" s="10">
        <f>IF(OR($B690="",UPPER($C690)&lt;&gt;"V"),"",D690*(E690-I690))</f>
        <v/>
      </c>
      <c r="M690" s="12">
        <f>IF(A690="","",YEAR(A690)*100+MONTH(A690))</f>
        <v/>
      </c>
      <c r="N690" s="12">
        <f>IF($B690="","",IF(AND(UPPER($C690)="V",D690&gt;G690),"Venda maior que a posição",IF(AND(UPPER($C690)&lt;&gt;"C",UPPER($C690)&lt;&gt;"V"),"Use C ou V","")))</f>
        <v/>
      </c>
      <c r="O690" s="11">
        <f>IF($B690="","",IF(UPPER($C690)="C",D690,IF(UPPER($C690)="V",-D690,0)))</f>
        <v/>
      </c>
      <c r="P690" s="10">
        <f>IF($B690="","",IF(UPPER($C690)="C",D690*E690,IF(UPPER($C690)="V",-D690*I690,0)))</f>
        <v/>
      </c>
    </row>
    <row r="691">
      <c r="A691" s="6" t="n"/>
      <c r="B691" s="7" t="n"/>
      <c r="C691" s="7" t="n"/>
      <c r="D691" s="8" t="n"/>
      <c r="E691" s="9" t="n"/>
      <c r="F691" s="10">
        <f>IF(OR($B691="",D691="",E691=""),"",D691*E691)</f>
        <v/>
      </c>
      <c r="G691" s="11">
        <f>IF($B691="","",SUMIFS($O$1:O690,$B$1:B690,$B691))</f>
        <v/>
      </c>
      <c r="H691" s="10">
        <f>IF($B691="","",SUMIFS($P$1:P690,$B$1:B690,$B691))</f>
        <v/>
      </c>
      <c r="I691" s="10">
        <f>IF($B691="","",IF(G691&lt;=0,0,H691/G691))</f>
        <v/>
      </c>
      <c r="J691" s="11">
        <f>IF($B691="","",G691+O691)</f>
        <v/>
      </c>
      <c r="K691" s="10">
        <f>IF($B691="","",IF(J691&lt;=0,0,(H691+P691)/J691))</f>
        <v/>
      </c>
      <c r="L691" s="10">
        <f>IF(OR($B691="",UPPER($C691)&lt;&gt;"V"),"",D691*(E691-I691))</f>
        <v/>
      </c>
      <c r="M691" s="12">
        <f>IF(A691="","",YEAR(A691)*100+MONTH(A691))</f>
        <v/>
      </c>
      <c r="N691" s="12">
        <f>IF($B691="","",IF(AND(UPPER($C691)="V",D691&gt;G691),"Venda maior que a posição",IF(AND(UPPER($C691)&lt;&gt;"C",UPPER($C691)&lt;&gt;"V"),"Use C ou V","")))</f>
        <v/>
      </c>
      <c r="O691" s="11">
        <f>IF($B691="","",IF(UPPER($C691)="C",D691,IF(UPPER($C691)="V",-D691,0)))</f>
        <v/>
      </c>
      <c r="P691" s="10">
        <f>IF($B691="","",IF(UPPER($C691)="C",D691*E691,IF(UPPER($C691)="V",-D691*I691,0)))</f>
        <v/>
      </c>
    </row>
    <row r="692">
      <c r="A692" s="6" t="n"/>
      <c r="B692" s="7" t="n"/>
      <c r="C692" s="7" t="n"/>
      <c r="D692" s="8" t="n"/>
      <c r="E692" s="9" t="n"/>
      <c r="F692" s="10">
        <f>IF(OR($B692="",D692="",E692=""),"",D692*E692)</f>
        <v/>
      </c>
      <c r="G692" s="11">
        <f>IF($B692="","",SUMIFS($O$1:O691,$B$1:B691,$B692))</f>
        <v/>
      </c>
      <c r="H692" s="10">
        <f>IF($B692="","",SUMIFS($P$1:P691,$B$1:B691,$B692))</f>
        <v/>
      </c>
      <c r="I692" s="10">
        <f>IF($B692="","",IF(G692&lt;=0,0,H692/G692))</f>
        <v/>
      </c>
      <c r="J692" s="11">
        <f>IF($B692="","",G692+O692)</f>
        <v/>
      </c>
      <c r="K692" s="10">
        <f>IF($B692="","",IF(J692&lt;=0,0,(H692+P692)/J692))</f>
        <v/>
      </c>
      <c r="L692" s="10">
        <f>IF(OR($B692="",UPPER($C692)&lt;&gt;"V"),"",D692*(E692-I692))</f>
        <v/>
      </c>
      <c r="M692" s="12">
        <f>IF(A692="","",YEAR(A692)*100+MONTH(A692))</f>
        <v/>
      </c>
      <c r="N692" s="12">
        <f>IF($B692="","",IF(AND(UPPER($C692)="V",D692&gt;G692),"Venda maior que a posição",IF(AND(UPPER($C692)&lt;&gt;"C",UPPER($C692)&lt;&gt;"V"),"Use C ou V","")))</f>
        <v/>
      </c>
      <c r="O692" s="11">
        <f>IF($B692="","",IF(UPPER($C692)="C",D692,IF(UPPER($C692)="V",-D692,0)))</f>
        <v/>
      </c>
      <c r="P692" s="10">
        <f>IF($B692="","",IF(UPPER($C692)="C",D692*E692,IF(UPPER($C692)="V",-D692*I692,0)))</f>
        <v/>
      </c>
    </row>
    <row r="693">
      <c r="A693" s="6" t="n"/>
      <c r="B693" s="7" t="n"/>
      <c r="C693" s="7" t="n"/>
      <c r="D693" s="8" t="n"/>
      <c r="E693" s="9" t="n"/>
      <c r="F693" s="10">
        <f>IF(OR($B693="",D693="",E693=""),"",D693*E693)</f>
        <v/>
      </c>
      <c r="G693" s="11">
        <f>IF($B693="","",SUMIFS($O$1:O692,$B$1:B692,$B693))</f>
        <v/>
      </c>
      <c r="H693" s="10">
        <f>IF($B693="","",SUMIFS($P$1:P692,$B$1:B692,$B693))</f>
        <v/>
      </c>
      <c r="I693" s="10">
        <f>IF($B693="","",IF(G693&lt;=0,0,H693/G693))</f>
        <v/>
      </c>
      <c r="J693" s="11">
        <f>IF($B693="","",G693+O693)</f>
        <v/>
      </c>
      <c r="K693" s="10">
        <f>IF($B693="","",IF(J693&lt;=0,0,(H693+P693)/J693))</f>
        <v/>
      </c>
      <c r="L693" s="10">
        <f>IF(OR($B693="",UPPER($C693)&lt;&gt;"V"),"",D693*(E693-I693))</f>
        <v/>
      </c>
      <c r="M693" s="12">
        <f>IF(A693="","",YEAR(A693)*100+MONTH(A693))</f>
        <v/>
      </c>
      <c r="N693" s="12">
        <f>IF($B693="","",IF(AND(UPPER($C693)="V",D693&gt;G693),"Venda maior que a posição",IF(AND(UPPER($C693)&lt;&gt;"C",UPPER($C693)&lt;&gt;"V"),"Use C ou V","")))</f>
        <v/>
      </c>
      <c r="O693" s="11">
        <f>IF($B693="","",IF(UPPER($C693)="C",D693,IF(UPPER($C693)="V",-D693,0)))</f>
        <v/>
      </c>
      <c r="P693" s="10">
        <f>IF($B693="","",IF(UPPER($C693)="C",D693*E693,IF(UPPER($C693)="V",-D693*I693,0)))</f>
        <v/>
      </c>
    </row>
    <row r="694">
      <c r="A694" s="6" t="n"/>
      <c r="B694" s="7" t="n"/>
      <c r="C694" s="7" t="n"/>
      <c r="D694" s="8" t="n"/>
      <c r="E694" s="9" t="n"/>
      <c r="F694" s="10">
        <f>IF(OR($B694="",D694="",E694=""),"",D694*E694)</f>
        <v/>
      </c>
      <c r="G694" s="11">
        <f>IF($B694="","",SUMIFS($O$1:O693,$B$1:B693,$B694))</f>
        <v/>
      </c>
      <c r="H694" s="10">
        <f>IF($B694="","",SUMIFS($P$1:P693,$B$1:B693,$B694))</f>
        <v/>
      </c>
      <c r="I694" s="10">
        <f>IF($B694="","",IF(G694&lt;=0,0,H694/G694))</f>
        <v/>
      </c>
      <c r="J694" s="11">
        <f>IF($B694="","",G694+O694)</f>
        <v/>
      </c>
      <c r="K694" s="10">
        <f>IF($B694="","",IF(J694&lt;=0,0,(H694+P694)/J694))</f>
        <v/>
      </c>
      <c r="L694" s="10">
        <f>IF(OR($B694="",UPPER($C694)&lt;&gt;"V"),"",D694*(E694-I694))</f>
        <v/>
      </c>
      <c r="M694" s="12">
        <f>IF(A694="","",YEAR(A694)*100+MONTH(A694))</f>
        <v/>
      </c>
      <c r="N694" s="12">
        <f>IF($B694="","",IF(AND(UPPER($C694)="V",D694&gt;G694),"Venda maior que a posição",IF(AND(UPPER($C694)&lt;&gt;"C",UPPER($C694)&lt;&gt;"V"),"Use C ou V","")))</f>
        <v/>
      </c>
      <c r="O694" s="11">
        <f>IF($B694="","",IF(UPPER($C694)="C",D694,IF(UPPER($C694)="V",-D694,0)))</f>
        <v/>
      </c>
      <c r="P694" s="10">
        <f>IF($B694="","",IF(UPPER($C694)="C",D694*E694,IF(UPPER($C694)="V",-D694*I694,0)))</f>
        <v/>
      </c>
    </row>
    <row r="695">
      <c r="A695" s="6" t="n"/>
      <c r="B695" s="7" t="n"/>
      <c r="C695" s="7" t="n"/>
      <c r="D695" s="8" t="n"/>
      <c r="E695" s="9" t="n"/>
      <c r="F695" s="10">
        <f>IF(OR($B695="",D695="",E695=""),"",D695*E695)</f>
        <v/>
      </c>
      <c r="G695" s="11">
        <f>IF($B695="","",SUMIFS($O$1:O694,$B$1:B694,$B695))</f>
        <v/>
      </c>
      <c r="H695" s="10">
        <f>IF($B695="","",SUMIFS($P$1:P694,$B$1:B694,$B695))</f>
        <v/>
      </c>
      <c r="I695" s="10">
        <f>IF($B695="","",IF(G695&lt;=0,0,H695/G695))</f>
        <v/>
      </c>
      <c r="J695" s="11">
        <f>IF($B695="","",G695+O695)</f>
        <v/>
      </c>
      <c r="K695" s="10">
        <f>IF($B695="","",IF(J695&lt;=0,0,(H695+P695)/J695))</f>
        <v/>
      </c>
      <c r="L695" s="10">
        <f>IF(OR($B695="",UPPER($C695)&lt;&gt;"V"),"",D695*(E695-I695))</f>
        <v/>
      </c>
      <c r="M695" s="12">
        <f>IF(A695="","",YEAR(A695)*100+MONTH(A695))</f>
        <v/>
      </c>
      <c r="N695" s="12">
        <f>IF($B695="","",IF(AND(UPPER($C695)="V",D695&gt;G695),"Venda maior que a posição",IF(AND(UPPER($C695)&lt;&gt;"C",UPPER($C695)&lt;&gt;"V"),"Use C ou V","")))</f>
        <v/>
      </c>
      <c r="O695" s="11">
        <f>IF($B695="","",IF(UPPER($C695)="C",D695,IF(UPPER($C695)="V",-D695,0)))</f>
        <v/>
      </c>
      <c r="P695" s="10">
        <f>IF($B695="","",IF(UPPER($C695)="C",D695*E695,IF(UPPER($C695)="V",-D695*I695,0)))</f>
        <v/>
      </c>
    </row>
    <row r="696">
      <c r="A696" s="6" t="n"/>
      <c r="B696" s="7" t="n"/>
      <c r="C696" s="7" t="n"/>
      <c r="D696" s="8" t="n"/>
      <c r="E696" s="9" t="n"/>
      <c r="F696" s="10">
        <f>IF(OR($B696="",D696="",E696=""),"",D696*E696)</f>
        <v/>
      </c>
      <c r="G696" s="11">
        <f>IF($B696="","",SUMIFS($O$1:O695,$B$1:B695,$B696))</f>
        <v/>
      </c>
      <c r="H696" s="10">
        <f>IF($B696="","",SUMIFS($P$1:P695,$B$1:B695,$B696))</f>
        <v/>
      </c>
      <c r="I696" s="10">
        <f>IF($B696="","",IF(G696&lt;=0,0,H696/G696))</f>
        <v/>
      </c>
      <c r="J696" s="11">
        <f>IF($B696="","",G696+O696)</f>
        <v/>
      </c>
      <c r="K696" s="10">
        <f>IF($B696="","",IF(J696&lt;=0,0,(H696+P696)/J696))</f>
        <v/>
      </c>
      <c r="L696" s="10">
        <f>IF(OR($B696="",UPPER($C696)&lt;&gt;"V"),"",D696*(E696-I696))</f>
        <v/>
      </c>
      <c r="M696" s="12">
        <f>IF(A696="","",YEAR(A696)*100+MONTH(A696))</f>
        <v/>
      </c>
      <c r="N696" s="12">
        <f>IF($B696="","",IF(AND(UPPER($C696)="V",D696&gt;G696),"Venda maior que a posição",IF(AND(UPPER($C696)&lt;&gt;"C",UPPER($C696)&lt;&gt;"V"),"Use C ou V","")))</f>
        <v/>
      </c>
      <c r="O696" s="11">
        <f>IF($B696="","",IF(UPPER($C696)="C",D696,IF(UPPER($C696)="V",-D696,0)))</f>
        <v/>
      </c>
      <c r="P696" s="10">
        <f>IF($B696="","",IF(UPPER($C696)="C",D696*E696,IF(UPPER($C696)="V",-D696*I696,0)))</f>
        <v/>
      </c>
    </row>
    <row r="697">
      <c r="A697" s="6" t="n"/>
      <c r="B697" s="7" t="n"/>
      <c r="C697" s="7" t="n"/>
      <c r="D697" s="8" t="n"/>
      <c r="E697" s="9" t="n"/>
      <c r="F697" s="10">
        <f>IF(OR($B697="",D697="",E697=""),"",D697*E697)</f>
        <v/>
      </c>
      <c r="G697" s="11">
        <f>IF($B697="","",SUMIFS($O$1:O696,$B$1:B696,$B697))</f>
        <v/>
      </c>
      <c r="H697" s="10">
        <f>IF($B697="","",SUMIFS($P$1:P696,$B$1:B696,$B697))</f>
        <v/>
      </c>
      <c r="I697" s="10">
        <f>IF($B697="","",IF(G697&lt;=0,0,H697/G697))</f>
        <v/>
      </c>
      <c r="J697" s="11">
        <f>IF($B697="","",G697+O697)</f>
        <v/>
      </c>
      <c r="K697" s="10">
        <f>IF($B697="","",IF(J697&lt;=0,0,(H697+P697)/J697))</f>
        <v/>
      </c>
      <c r="L697" s="10">
        <f>IF(OR($B697="",UPPER($C697)&lt;&gt;"V"),"",D697*(E697-I697))</f>
        <v/>
      </c>
      <c r="M697" s="12">
        <f>IF(A697="","",YEAR(A697)*100+MONTH(A697))</f>
        <v/>
      </c>
      <c r="N697" s="12">
        <f>IF($B697="","",IF(AND(UPPER($C697)="V",D697&gt;G697),"Venda maior que a posição",IF(AND(UPPER($C697)&lt;&gt;"C",UPPER($C697)&lt;&gt;"V"),"Use C ou V","")))</f>
        <v/>
      </c>
      <c r="O697" s="11">
        <f>IF($B697="","",IF(UPPER($C697)="C",D697,IF(UPPER($C697)="V",-D697,0)))</f>
        <v/>
      </c>
      <c r="P697" s="10">
        <f>IF($B697="","",IF(UPPER($C697)="C",D697*E697,IF(UPPER($C697)="V",-D697*I697,0)))</f>
        <v/>
      </c>
    </row>
    <row r="698">
      <c r="A698" s="6" t="n"/>
      <c r="B698" s="7" t="n"/>
      <c r="C698" s="7" t="n"/>
      <c r="D698" s="8" t="n"/>
      <c r="E698" s="9" t="n"/>
      <c r="F698" s="10">
        <f>IF(OR($B698="",D698="",E698=""),"",D698*E698)</f>
        <v/>
      </c>
      <c r="G698" s="11">
        <f>IF($B698="","",SUMIFS($O$1:O697,$B$1:B697,$B698))</f>
        <v/>
      </c>
      <c r="H698" s="10">
        <f>IF($B698="","",SUMIFS($P$1:P697,$B$1:B697,$B698))</f>
        <v/>
      </c>
      <c r="I698" s="10">
        <f>IF($B698="","",IF(G698&lt;=0,0,H698/G698))</f>
        <v/>
      </c>
      <c r="J698" s="11">
        <f>IF($B698="","",G698+O698)</f>
        <v/>
      </c>
      <c r="K698" s="10">
        <f>IF($B698="","",IF(J698&lt;=0,0,(H698+P698)/J698))</f>
        <v/>
      </c>
      <c r="L698" s="10">
        <f>IF(OR($B698="",UPPER($C698)&lt;&gt;"V"),"",D698*(E698-I698))</f>
        <v/>
      </c>
      <c r="M698" s="12">
        <f>IF(A698="","",YEAR(A698)*100+MONTH(A698))</f>
        <v/>
      </c>
      <c r="N698" s="12">
        <f>IF($B698="","",IF(AND(UPPER($C698)="V",D698&gt;G698),"Venda maior que a posição",IF(AND(UPPER($C698)&lt;&gt;"C",UPPER($C698)&lt;&gt;"V"),"Use C ou V","")))</f>
        <v/>
      </c>
      <c r="O698" s="11">
        <f>IF($B698="","",IF(UPPER($C698)="C",D698,IF(UPPER($C698)="V",-D698,0)))</f>
        <v/>
      </c>
      <c r="P698" s="10">
        <f>IF($B698="","",IF(UPPER($C698)="C",D698*E698,IF(UPPER($C698)="V",-D698*I698,0)))</f>
        <v/>
      </c>
    </row>
    <row r="699">
      <c r="A699" s="6" t="n"/>
      <c r="B699" s="7" t="n"/>
      <c r="C699" s="7" t="n"/>
      <c r="D699" s="8" t="n"/>
      <c r="E699" s="9" t="n"/>
      <c r="F699" s="10">
        <f>IF(OR($B699="",D699="",E699=""),"",D699*E699)</f>
        <v/>
      </c>
      <c r="G699" s="11">
        <f>IF($B699="","",SUMIFS($O$1:O698,$B$1:B698,$B699))</f>
        <v/>
      </c>
      <c r="H699" s="10">
        <f>IF($B699="","",SUMIFS($P$1:P698,$B$1:B698,$B699))</f>
        <v/>
      </c>
      <c r="I699" s="10">
        <f>IF($B699="","",IF(G699&lt;=0,0,H699/G699))</f>
        <v/>
      </c>
      <c r="J699" s="11">
        <f>IF($B699="","",G699+O699)</f>
        <v/>
      </c>
      <c r="K699" s="10">
        <f>IF($B699="","",IF(J699&lt;=0,0,(H699+P699)/J699))</f>
        <v/>
      </c>
      <c r="L699" s="10">
        <f>IF(OR($B699="",UPPER($C699)&lt;&gt;"V"),"",D699*(E699-I699))</f>
        <v/>
      </c>
      <c r="M699" s="12">
        <f>IF(A699="","",YEAR(A699)*100+MONTH(A699))</f>
        <v/>
      </c>
      <c r="N699" s="12">
        <f>IF($B699="","",IF(AND(UPPER($C699)="V",D699&gt;G699),"Venda maior que a posição",IF(AND(UPPER($C699)&lt;&gt;"C",UPPER($C699)&lt;&gt;"V"),"Use C ou V","")))</f>
        <v/>
      </c>
      <c r="O699" s="11">
        <f>IF($B699="","",IF(UPPER($C699)="C",D699,IF(UPPER($C699)="V",-D699,0)))</f>
        <v/>
      </c>
      <c r="P699" s="10">
        <f>IF($B699="","",IF(UPPER($C699)="C",D699*E699,IF(UPPER($C699)="V",-D699*I699,0)))</f>
        <v/>
      </c>
    </row>
    <row r="700">
      <c r="A700" s="6" t="n"/>
      <c r="B700" s="7" t="n"/>
      <c r="C700" s="7" t="n"/>
      <c r="D700" s="8" t="n"/>
      <c r="E700" s="9" t="n"/>
      <c r="F700" s="10">
        <f>IF(OR($B700="",D700="",E700=""),"",D700*E700)</f>
        <v/>
      </c>
      <c r="G700" s="11">
        <f>IF($B700="","",SUMIFS($O$1:O699,$B$1:B699,$B700))</f>
        <v/>
      </c>
      <c r="H700" s="10">
        <f>IF($B700="","",SUMIFS($P$1:P699,$B$1:B699,$B700))</f>
        <v/>
      </c>
      <c r="I700" s="10">
        <f>IF($B700="","",IF(G700&lt;=0,0,H700/G700))</f>
        <v/>
      </c>
      <c r="J700" s="11">
        <f>IF($B700="","",G700+O700)</f>
        <v/>
      </c>
      <c r="K700" s="10">
        <f>IF($B700="","",IF(J700&lt;=0,0,(H700+P700)/J700))</f>
        <v/>
      </c>
      <c r="L700" s="10">
        <f>IF(OR($B700="",UPPER($C700)&lt;&gt;"V"),"",D700*(E700-I700))</f>
        <v/>
      </c>
      <c r="M700" s="12">
        <f>IF(A700="","",YEAR(A700)*100+MONTH(A700))</f>
        <v/>
      </c>
      <c r="N700" s="12">
        <f>IF($B700="","",IF(AND(UPPER($C700)="V",D700&gt;G700),"Venda maior que a posição",IF(AND(UPPER($C700)&lt;&gt;"C",UPPER($C700)&lt;&gt;"V"),"Use C ou V","")))</f>
        <v/>
      </c>
      <c r="O700" s="11">
        <f>IF($B700="","",IF(UPPER($C700)="C",D700,IF(UPPER($C700)="V",-D700,0)))</f>
        <v/>
      </c>
      <c r="P700" s="10">
        <f>IF($B700="","",IF(UPPER($C700)="C",D700*E700,IF(UPPER($C700)="V",-D700*I700,0)))</f>
        <v/>
      </c>
    </row>
    <row r="701">
      <c r="A701" s="6" t="n"/>
      <c r="B701" s="7" t="n"/>
      <c r="C701" s="7" t="n"/>
      <c r="D701" s="8" t="n"/>
      <c r="E701" s="9" t="n"/>
      <c r="F701" s="10">
        <f>IF(OR($B701="",D701="",E701=""),"",D701*E701)</f>
        <v/>
      </c>
      <c r="G701" s="11">
        <f>IF($B701="","",SUMIFS($O$1:O700,$B$1:B700,$B701))</f>
        <v/>
      </c>
      <c r="H701" s="10">
        <f>IF($B701="","",SUMIFS($P$1:P700,$B$1:B700,$B701))</f>
        <v/>
      </c>
      <c r="I701" s="10">
        <f>IF($B701="","",IF(G701&lt;=0,0,H701/G701))</f>
        <v/>
      </c>
      <c r="J701" s="11">
        <f>IF($B701="","",G701+O701)</f>
        <v/>
      </c>
      <c r="K701" s="10">
        <f>IF($B701="","",IF(J701&lt;=0,0,(H701+P701)/J701))</f>
        <v/>
      </c>
      <c r="L701" s="10">
        <f>IF(OR($B701="",UPPER($C701)&lt;&gt;"V"),"",D701*(E701-I701))</f>
        <v/>
      </c>
      <c r="M701" s="12">
        <f>IF(A701="","",YEAR(A701)*100+MONTH(A701))</f>
        <v/>
      </c>
      <c r="N701" s="12">
        <f>IF($B701="","",IF(AND(UPPER($C701)="V",D701&gt;G701),"Venda maior que a posição",IF(AND(UPPER($C701)&lt;&gt;"C",UPPER($C701)&lt;&gt;"V"),"Use C ou V","")))</f>
        <v/>
      </c>
      <c r="O701" s="11">
        <f>IF($B701="","",IF(UPPER($C701)="C",D701,IF(UPPER($C701)="V",-D701,0)))</f>
        <v/>
      </c>
      <c r="P701" s="10">
        <f>IF($B701="","",IF(UPPER($C701)="C",D701*E701,IF(UPPER($C701)="V",-D701*I701,0)))</f>
        <v/>
      </c>
    </row>
    <row r="702">
      <c r="A702" s="6" t="n"/>
      <c r="B702" s="7" t="n"/>
      <c r="C702" s="7" t="n"/>
      <c r="D702" s="8" t="n"/>
      <c r="E702" s="9" t="n"/>
      <c r="F702" s="10">
        <f>IF(OR($B702="",D702="",E702=""),"",D702*E702)</f>
        <v/>
      </c>
      <c r="G702" s="11">
        <f>IF($B702="","",SUMIFS($O$1:O701,$B$1:B701,$B702))</f>
        <v/>
      </c>
      <c r="H702" s="10">
        <f>IF($B702="","",SUMIFS($P$1:P701,$B$1:B701,$B702))</f>
        <v/>
      </c>
      <c r="I702" s="10">
        <f>IF($B702="","",IF(G702&lt;=0,0,H702/G702))</f>
        <v/>
      </c>
      <c r="J702" s="11">
        <f>IF($B702="","",G702+O702)</f>
        <v/>
      </c>
      <c r="K702" s="10">
        <f>IF($B702="","",IF(J702&lt;=0,0,(H702+P702)/J702))</f>
        <v/>
      </c>
      <c r="L702" s="10">
        <f>IF(OR($B702="",UPPER($C702)&lt;&gt;"V"),"",D702*(E702-I702))</f>
        <v/>
      </c>
      <c r="M702" s="12">
        <f>IF(A702="","",YEAR(A702)*100+MONTH(A702))</f>
        <v/>
      </c>
      <c r="N702" s="12">
        <f>IF($B702="","",IF(AND(UPPER($C702)="V",D702&gt;G702),"Venda maior que a posição",IF(AND(UPPER($C702)&lt;&gt;"C",UPPER($C702)&lt;&gt;"V"),"Use C ou V","")))</f>
        <v/>
      </c>
      <c r="O702" s="11">
        <f>IF($B702="","",IF(UPPER($C702)="C",D702,IF(UPPER($C702)="V",-D702,0)))</f>
        <v/>
      </c>
      <c r="P702" s="10">
        <f>IF($B702="","",IF(UPPER($C702)="C",D702*E702,IF(UPPER($C702)="V",-D702*I702,0)))</f>
        <v/>
      </c>
    </row>
    <row r="703">
      <c r="A703" s="6" t="n"/>
      <c r="B703" s="7" t="n"/>
      <c r="C703" s="7" t="n"/>
      <c r="D703" s="8" t="n"/>
      <c r="E703" s="9" t="n"/>
      <c r="F703" s="10">
        <f>IF(OR($B703="",D703="",E703=""),"",D703*E703)</f>
        <v/>
      </c>
      <c r="G703" s="11">
        <f>IF($B703="","",SUMIFS($O$1:O702,$B$1:B702,$B703))</f>
        <v/>
      </c>
      <c r="H703" s="10">
        <f>IF($B703="","",SUMIFS($P$1:P702,$B$1:B702,$B703))</f>
        <v/>
      </c>
      <c r="I703" s="10">
        <f>IF($B703="","",IF(G703&lt;=0,0,H703/G703))</f>
        <v/>
      </c>
      <c r="J703" s="11">
        <f>IF($B703="","",G703+O703)</f>
        <v/>
      </c>
      <c r="K703" s="10">
        <f>IF($B703="","",IF(J703&lt;=0,0,(H703+P703)/J703))</f>
        <v/>
      </c>
      <c r="L703" s="10">
        <f>IF(OR($B703="",UPPER($C703)&lt;&gt;"V"),"",D703*(E703-I703))</f>
        <v/>
      </c>
      <c r="M703" s="12">
        <f>IF(A703="","",YEAR(A703)*100+MONTH(A703))</f>
        <v/>
      </c>
      <c r="N703" s="12">
        <f>IF($B703="","",IF(AND(UPPER($C703)="V",D703&gt;G703),"Venda maior que a posição",IF(AND(UPPER($C703)&lt;&gt;"C",UPPER($C703)&lt;&gt;"V"),"Use C ou V","")))</f>
        <v/>
      </c>
      <c r="O703" s="11">
        <f>IF($B703="","",IF(UPPER($C703)="C",D703,IF(UPPER($C703)="V",-D703,0)))</f>
        <v/>
      </c>
      <c r="P703" s="10">
        <f>IF($B703="","",IF(UPPER($C703)="C",D703*E703,IF(UPPER($C703)="V",-D703*I703,0)))</f>
        <v/>
      </c>
    </row>
    <row r="704">
      <c r="A704" s="6" t="n"/>
      <c r="B704" s="7" t="n"/>
      <c r="C704" s="7" t="n"/>
      <c r="D704" s="8" t="n"/>
      <c r="E704" s="9" t="n"/>
      <c r="F704" s="10">
        <f>IF(OR($B704="",D704="",E704=""),"",D704*E704)</f>
        <v/>
      </c>
      <c r="G704" s="11">
        <f>IF($B704="","",SUMIFS($O$1:O703,$B$1:B703,$B704))</f>
        <v/>
      </c>
      <c r="H704" s="10">
        <f>IF($B704="","",SUMIFS($P$1:P703,$B$1:B703,$B704))</f>
        <v/>
      </c>
      <c r="I704" s="10">
        <f>IF($B704="","",IF(G704&lt;=0,0,H704/G704))</f>
        <v/>
      </c>
      <c r="J704" s="11">
        <f>IF($B704="","",G704+O704)</f>
        <v/>
      </c>
      <c r="K704" s="10">
        <f>IF($B704="","",IF(J704&lt;=0,0,(H704+P704)/J704))</f>
        <v/>
      </c>
      <c r="L704" s="10">
        <f>IF(OR($B704="",UPPER($C704)&lt;&gt;"V"),"",D704*(E704-I704))</f>
        <v/>
      </c>
      <c r="M704" s="12">
        <f>IF(A704="","",YEAR(A704)*100+MONTH(A704))</f>
        <v/>
      </c>
      <c r="N704" s="12">
        <f>IF($B704="","",IF(AND(UPPER($C704)="V",D704&gt;G704),"Venda maior que a posição",IF(AND(UPPER($C704)&lt;&gt;"C",UPPER($C704)&lt;&gt;"V"),"Use C ou V","")))</f>
        <v/>
      </c>
      <c r="O704" s="11">
        <f>IF($B704="","",IF(UPPER($C704)="C",D704,IF(UPPER($C704)="V",-D704,0)))</f>
        <v/>
      </c>
      <c r="P704" s="10">
        <f>IF($B704="","",IF(UPPER($C704)="C",D704*E704,IF(UPPER($C704)="V",-D704*I704,0)))</f>
        <v/>
      </c>
    </row>
    <row r="705">
      <c r="A705" s="6" t="n"/>
      <c r="B705" s="7" t="n"/>
      <c r="C705" s="7" t="n"/>
      <c r="D705" s="8" t="n"/>
      <c r="E705" s="9" t="n"/>
      <c r="F705" s="10">
        <f>IF(OR($B705="",D705="",E705=""),"",D705*E705)</f>
        <v/>
      </c>
      <c r="G705" s="11">
        <f>IF($B705="","",SUMIFS($O$1:O704,$B$1:B704,$B705))</f>
        <v/>
      </c>
      <c r="H705" s="10">
        <f>IF($B705="","",SUMIFS($P$1:P704,$B$1:B704,$B705))</f>
        <v/>
      </c>
      <c r="I705" s="10">
        <f>IF($B705="","",IF(G705&lt;=0,0,H705/G705))</f>
        <v/>
      </c>
      <c r="J705" s="11">
        <f>IF($B705="","",G705+O705)</f>
        <v/>
      </c>
      <c r="K705" s="10">
        <f>IF($B705="","",IF(J705&lt;=0,0,(H705+P705)/J705))</f>
        <v/>
      </c>
      <c r="L705" s="10">
        <f>IF(OR($B705="",UPPER($C705)&lt;&gt;"V"),"",D705*(E705-I705))</f>
        <v/>
      </c>
      <c r="M705" s="12">
        <f>IF(A705="","",YEAR(A705)*100+MONTH(A705))</f>
        <v/>
      </c>
      <c r="N705" s="12">
        <f>IF($B705="","",IF(AND(UPPER($C705)="V",D705&gt;G705),"Venda maior que a posição",IF(AND(UPPER($C705)&lt;&gt;"C",UPPER($C705)&lt;&gt;"V"),"Use C ou V","")))</f>
        <v/>
      </c>
      <c r="O705" s="11">
        <f>IF($B705="","",IF(UPPER($C705)="C",D705,IF(UPPER($C705)="V",-D705,0)))</f>
        <v/>
      </c>
      <c r="P705" s="10">
        <f>IF($B705="","",IF(UPPER($C705)="C",D705*E705,IF(UPPER($C705)="V",-D705*I705,0)))</f>
        <v/>
      </c>
    </row>
    <row r="706">
      <c r="A706" s="6" t="n"/>
      <c r="B706" s="7" t="n"/>
      <c r="C706" s="7" t="n"/>
      <c r="D706" s="8" t="n"/>
      <c r="E706" s="9" t="n"/>
      <c r="F706" s="10">
        <f>IF(OR($B706="",D706="",E706=""),"",D706*E706)</f>
        <v/>
      </c>
      <c r="G706" s="11">
        <f>IF($B706="","",SUMIFS($O$1:O705,$B$1:B705,$B706))</f>
        <v/>
      </c>
      <c r="H706" s="10">
        <f>IF($B706="","",SUMIFS($P$1:P705,$B$1:B705,$B706))</f>
        <v/>
      </c>
      <c r="I706" s="10">
        <f>IF($B706="","",IF(G706&lt;=0,0,H706/G706))</f>
        <v/>
      </c>
      <c r="J706" s="11">
        <f>IF($B706="","",G706+O706)</f>
        <v/>
      </c>
      <c r="K706" s="10">
        <f>IF($B706="","",IF(J706&lt;=0,0,(H706+P706)/J706))</f>
        <v/>
      </c>
      <c r="L706" s="10">
        <f>IF(OR($B706="",UPPER($C706)&lt;&gt;"V"),"",D706*(E706-I706))</f>
        <v/>
      </c>
      <c r="M706" s="12">
        <f>IF(A706="","",YEAR(A706)*100+MONTH(A706))</f>
        <v/>
      </c>
      <c r="N706" s="12">
        <f>IF($B706="","",IF(AND(UPPER($C706)="V",D706&gt;G706),"Venda maior que a posição",IF(AND(UPPER($C706)&lt;&gt;"C",UPPER($C706)&lt;&gt;"V"),"Use C ou V","")))</f>
        <v/>
      </c>
      <c r="O706" s="11">
        <f>IF($B706="","",IF(UPPER($C706)="C",D706,IF(UPPER($C706)="V",-D706,0)))</f>
        <v/>
      </c>
      <c r="P706" s="10">
        <f>IF($B706="","",IF(UPPER($C706)="C",D706*E706,IF(UPPER($C706)="V",-D706*I706,0)))</f>
        <v/>
      </c>
    </row>
    <row r="707">
      <c r="A707" s="6" t="n"/>
      <c r="B707" s="7" t="n"/>
      <c r="C707" s="7" t="n"/>
      <c r="D707" s="8" t="n"/>
      <c r="E707" s="9" t="n"/>
      <c r="F707" s="10">
        <f>IF(OR($B707="",D707="",E707=""),"",D707*E707)</f>
        <v/>
      </c>
      <c r="G707" s="11">
        <f>IF($B707="","",SUMIFS($O$1:O706,$B$1:B706,$B707))</f>
        <v/>
      </c>
      <c r="H707" s="10">
        <f>IF($B707="","",SUMIFS($P$1:P706,$B$1:B706,$B707))</f>
        <v/>
      </c>
      <c r="I707" s="10">
        <f>IF($B707="","",IF(G707&lt;=0,0,H707/G707))</f>
        <v/>
      </c>
      <c r="J707" s="11">
        <f>IF($B707="","",G707+O707)</f>
        <v/>
      </c>
      <c r="K707" s="10">
        <f>IF($B707="","",IF(J707&lt;=0,0,(H707+P707)/J707))</f>
        <v/>
      </c>
      <c r="L707" s="10">
        <f>IF(OR($B707="",UPPER($C707)&lt;&gt;"V"),"",D707*(E707-I707))</f>
        <v/>
      </c>
      <c r="M707" s="12">
        <f>IF(A707="","",YEAR(A707)*100+MONTH(A707))</f>
        <v/>
      </c>
      <c r="N707" s="12">
        <f>IF($B707="","",IF(AND(UPPER($C707)="V",D707&gt;G707),"Venda maior que a posição",IF(AND(UPPER($C707)&lt;&gt;"C",UPPER($C707)&lt;&gt;"V"),"Use C ou V","")))</f>
        <v/>
      </c>
      <c r="O707" s="11">
        <f>IF($B707="","",IF(UPPER($C707)="C",D707,IF(UPPER($C707)="V",-D707,0)))</f>
        <v/>
      </c>
      <c r="P707" s="10">
        <f>IF($B707="","",IF(UPPER($C707)="C",D707*E707,IF(UPPER($C707)="V",-D707*I707,0)))</f>
        <v/>
      </c>
    </row>
    <row r="708">
      <c r="A708" s="6" t="n"/>
      <c r="B708" s="7" t="n"/>
      <c r="C708" s="7" t="n"/>
      <c r="D708" s="8" t="n"/>
      <c r="E708" s="9" t="n"/>
      <c r="F708" s="10">
        <f>IF(OR($B708="",D708="",E708=""),"",D708*E708)</f>
        <v/>
      </c>
      <c r="G708" s="11">
        <f>IF($B708="","",SUMIFS($O$1:O707,$B$1:B707,$B708))</f>
        <v/>
      </c>
      <c r="H708" s="10">
        <f>IF($B708="","",SUMIFS($P$1:P707,$B$1:B707,$B708))</f>
        <v/>
      </c>
      <c r="I708" s="10">
        <f>IF($B708="","",IF(G708&lt;=0,0,H708/G708))</f>
        <v/>
      </c>
      <c r="J708" s="11">
        <f>IF($B708="","",G708+O708)</f>
        <v/>
      </c>
      <c r="K708" s="10">
        <f>IF($B708="","",IF(J708&lt;=0,0,(H708+P708)/J708))</f>
        <v/>
      </c>
      <c r="L708" s="10">
        <f>IF(OR($B708="",UPPER($C708)&lt;&gt;"V"),"",D708*(E708-I708))</f>
        <v/>
      </c>
      <c r="M708" s="12">
        <f>IF(A708="","",YEAR(A708)*100+MONTH(A708))</f>
        <v/>
      </c>
      <c r="N708" s="12">
        <f>IF($B708="","",IF(AND(UPPER($C708)="V",D708&gt;G708),"Venda maior que a posição",IF(AND(UPPER($C708)&lt;&gt;"C",UPPER($C708)&lt;&gt;"V"),"Use C ou V","")))</f>
        <v/>
      </c>
      <c r="O708" s="11">
        <f>IF($B708="","",IF(UPPER($C708)="C",D708,IF(UPPER($C708)="V",-D708,0)))</f>
        <v/>
      </c>
      <c r="P708" s="10">
        <f>IF($B708="","",IF(UPPER($C708)="C",D708*E708,IF(UPPER($C708)="V",-D708*I708,0)))</f>
        <v/>
      </c>
    </row>
    <row r="709">
      <c r="A709" s="6" t="n"/>
      <c r="B709" s="7" t="n"/>
      <c r="C709" s="7" t="n"/>
      <c r="D709" s="8" t="n"/>
      <c r="E709" s="9" t="n"/>
      <c r="F709" s="10">
        <f>IF(OR($B709="",D709="",E709=""),"",D709*E709)</f>
        <v/>
      </c>
      <c r="G709" s="11">
        <f>IF($B709="","",SUMIFS($O$1:O708,$B$1:B708,$B709))</f>
        <v/>
      </c>
      <c r="H709" s="10">
        <f>IF($B709="","",SUMIFS($P$1:P708,$B$1:B708,$B709))</f>
        <v/>
      </c>
      <c r="I709" s="10">
        <f>IF($B709="","",IF(G709&lt;=0,0,H709/G709))</f>
        <v/>
      </c>
      <c r="J709" s="11">
        <f>IF($B709="","",G709+O709)</f>
        <v/>
      </c>
      <c r="K709" s="10">
        <f>IF($B709="","",IF(J709&lt;=0,0,(H709+P709)/J709))</f>
        <v/>
      </c>
      <c r="L709" s="10">
        <f>IF(OR($B709="",UPPER($C709)&lt;&gt;"V"),"",D709*(E709-I709))</f>
        <v/>
      </c>
      <c r="M709" s="12">
        <f>IF(A709="","",YEAR(A709)*100+MONTH(A709))</f>
        <v/>
      </c>
      <c r="N709" s="12">
        <f>IF($B709="","",IF(AND(UPPER($C709)="V",D709&gt;G709),"Venda maior que a posição",IF(AND(UPPER($C709)&lt;&gt;"C",UPPER($C709)&lt;&gt;"V"),"Use C ou V","")))</f>
        <v/>
      </c>
      <c r="O709" s="11">
        <f>IF($B709="","",IF(UPPER($C709)="C",D709,IF(UPPER($C709)="V",-D709,0)))</f>
        <v/>
      </c>
      <c r="P709" s="10">
        <f>IF($B709="","",IF(UPPER($C709)="C",D709*E709,IF(UPPER($C709)="V",-D709*I709,0)))</f>
        <v/>
      </c>
    </row>
    <row r="710">
      <c r="A710" s="6" t="n"/>
      <c r="B710" s="7" t="n"/>
      <c r="C710" s="7" t="n"/>
      <c r="D710" s="8" t="n"/>
      <c r="E710" s="9" t="n"/>
      <c r="F710" s="10">
        <f>IF(OR($B710="",D710="",E710=""),"",D710*E710)</f>
        <v/>
      </c>
      <c r="G710" s="11">
        <f>IF($B710="","",SUMIFS($O$1:O709,$B$1:B709,$B710))</f>
        <v/>
      </c>
      <c r="H710" s="10">
        <f>IF($B710="","",SUMIFS($P$1:P709,$B$1:B709,$B710))</f>
        <v/>
      </c>
      <c r="I710" s="10">
        <f>IF($B710="","",IF(G710&lt;=0,0,H710/G710))</f>
        <v/>
      </c>
      <c r="J710" s="11">
        <f>IF($B710="","",G710+O710)</f>
        <v/>
      </c>
      <c r="K710" s="10">
        <f>IF($B710="","",IF(J710&lt;=0,0,(H710+P710)/J710))</f>
        <v/>
      </c>
      <c r="L710" s="10">
        <f>IF(OR($B710="",UPPER($C710)&lt;&gt;"V"),"",D710*(E710-I710))</f>
        <v/>
      </c>
      <c r="M710" s="12">
        <f>IF(A710="","",YEAR(A710)*100+MONTH(A710))</f>
        <v/>
      </c>
      <c r="N710" s="12">
        <f>IF($B710="","",IF(AND(UPPER($C710)="V",D710&gt;G710),"Venda maior que a posição",IF(AND(UPPER($C710)&lt;&gt;"C",UPPER($C710)&lt;&gt;"V"),"Use C ou V","")))</f>
        <v/>
      </c>
      <c r="O710" s="11">
        <f>IF($B710="","",IF(UPPER($C710)="C",D710,IF(UPPER($C710)="V",-D710,0)))</f>
        <v/>
      </c>
      <c r="P710" s="10">
        <f>IF($B710="","",IF(UPPER($C710)="C",D710*E710,IF(UPPER($C710)="V",-D710*I710,0)))</f>
        <v/>
      </c>
    </row>
    <row r="711">
      <c r="A711" s="6" t="n"/>
      <c r="B711" s="7" t="n"/>
      <c r="C711" s="7" t="n"/>
      <c r="D711" s="8" t="n"/>
      <c r="E711" s="9" t="n"/>
      <c r="F711" s="10">
        <f>IF(OR($B711="",D711="",E711=""),"",D711*E711)</f>
        <v/>
      </c>
      <c r="G711" s="11">
        <f>IF($B711="","",SUMIFS($O$1:O710,$B$1:B710,$B711))</f>
        <v/>
      </c>
      <c r="H711" s="10">
        <f>IF($B711="","",SUMIFS($P$1:P710,$B$1:B710,$B711))</f>
        <v/>
      </c>
      <c r="I711" s="10">
        <f>IF($B711="","",IF(G711&lt;=0,0,H711/G711))</f>
        <v/>
      </c>
      <c r="J711" s="11">
        <f>IF($B711="","",G711+O711)</f>
        <v/>
      </c>
      <c r="K711" s="10">
        <f>IF($B711="","",IF(J711&lt;=0,0,(H711+P711)/J711))</f>
        <v/>
      </c>
      <c r="L711" s="10">
        <f>IF(OR($B711="",UPPER($C711)&lt;&gt;"V"),"",D711*(E711-I711))</f>
        <v/>
      </c>
      <c r="M711" s="12">
        <f>IF(A711="","",YEAR(A711)*100+MONTH(A711))</f>
        <v/>
      </c>
      <c r="N711" s="12">
        <f>IF($B711="","",IF(AND(UPPER($C711)="V",D711&gt;G711),"Venda maior que a posição",IF(AND(UPPER($C711)&lt;&gt;"C",UPPER($C711)&lt;&gt;"V"),"Use C ou V","")))</f>
        <v/>
      </c>
      <c r="O711" s="11">
        <f>IF($B711="","",IF(UPPER($C711)="C",D711,IF(UPPER($C711)="V",-D711,0)))</f>
        <v/>
      </c>
      <c r="P711" s="10">
        <f>IF($B711="","",IF(UPPER($C711)="C",D711*E711,IF(UPPER($C711)="V",-D711*I711,0)))</f>
        <v/>
      </c>
    </row>
    <row r="712">
      <c r="A712" s="6" t="n"/>
      <c r="B712" s="7" t="n"/>
      <c r="C712" s="7" t="n"/>
      <c r="D712" s="8" t="n"/>
      <c r="E712" s="9" t="n"/>
      <c r="F712" s="10">
        <f>IF(OR($B712="",D712="",E712=""),"",D712*E712)</f>
        <v/>
      </c>
      <c r="G712" s="11">
        <f>IF($B712="","",SUMIFS($O$1:O711,$B$1:B711,$B712))</f>
        <v/>
      </c>
      <c r="H712" s="10">
        <f>IF($B712="","",SUMIFS($P$1:P711,$B$1:B711,$B712))</f>
        <v/>
      </c>
      <c r="I712" s="10">
        <f>IF($B712="","",IF(G712&lt;=0,0,H712/G712))</f>
        <v/>
      </c>
      <c r="J712" s="11">
        <f>IF($B712="","",G712+O712)</f>
        <v/>
      </c>
      <c r="K712" s="10">
        <f>IF($B712="","",IF(J712&lt;=0,0,(H712+P712)/J712))</f>
        <v/>
      </c>
      <c r="L712" s="10">
        <f>IF(OR($B712="",UPPER($C712)&lt;&gt;"V"),"",D712*(E712-I712))</f>
        <v/>
      </c>
      <c r="M712" s="12">
        <f>IF(A712="","",YEAR(A712)*100+MONTH(A712))</f>
        <v/>
      </c>
      <c r="N712" s="12">
        <f>IF($B712="","",IF(AND(UPPER($C712)="V",D712&gt;G712),"Venda maior que a posição",IF(AND(UPPER($C712)&lt;&gt;"C",UPPER($C712)&lt;&gt;"V"),"Use C ou V","")))</f>
        <v/>
      </c>
      <c r="O712" s="11">
        <f>IF($B712="","",IF(UPPER($C712)="C",D712,IF(UPPER($C712)="V",-D712,0)))</f>
        <v/>
      </c>
      <c r="P712" s="10">
        <f>IF($B712="","",IF(UPPER($C712)="C",D712*E712,IF(UPPER($C712)="V",-D712*I712,0)))</f>
        <v/>
      </c>
    </row>
    <row r="713">
      <c r="A713" s="6" t="n"/>
      <c r="B713" s="7" t="n"/>
      <c r="C713" s="7" t="n"/>
      <c r="D713" s="8" t="n"/>
      <c r="E713" s="9" t="n"/>
      <c r="F713" s="10">
        <f>IF(OR($B713="",D713="",E713=""),"",D713*E713)</f>
        <v/>
      </c>
      <c r="G713" s="11">
        <f>IF($B713="","",SUMIFS($O$1:O712,$B$1:B712,$B713))</f>
        <v/>
      </c>
      <c r="H713" s="10">
        <f>IF($B713="","",SUMIFS($P$1:P712,$B$1:B712,$B713))</f>
        <v/>
      </c>
      <c r="I713" s="10">
        <f>IF($B713="","",IF(G713&lt;=0,0,H713/G713))</f>
        <v/>
      </c>
      <c r="J713" s="11">
        <f>IF($B713="","",G713+O713)</f>
        <v/>
      </c>
      <c r="K713" s="10">
        <f>IF($B713="","",IF(J713&lt;=0,0,(H713+P713)/J713))</f>
        <v/>
      </c>
      <c r="L713" s="10">
        <f>IF(OR($B713="",UPPER($C713)&lt;&gt;"V"),"",D713*(E713-I713))</f>
        <v/>
      </c>
      <c r="M713" s="12">
        <f>IF(A713="","",YEAR(A713)*100+MONTH(A713))</f>
        <v/>
      </c>
      <c r="N713" s="12">
        <f>IF($B713="","",IF(AND(UPPER($C713)="V",D713&gt;G713),"Venda maior que a posição",IF(AND(UPPER($C713)&lt;&gt;"C",UPPER($C713)&lt;&gt;"V"),"Use C ou V","")))</f>
        <v/>
      </c>
      <c r="O713" s="11">
        <f>IF($B713="","",IF(UPPER($C713)="C",D713,IF(UPPER($C713)="V",-D713,0)))</f>
        <v/>
      </c>
      <c r="P713" s="10">
        <f>IF($B713="","",IF(UPPER($C713)="C",D713*E713,IF(UPPER($C713)="V",-D713*I713,0)))</f>
        <v/>
      </c>
    </row>
    <row r="714">
      <c r="A714" s="6" t="n"/>
      <c r="B714" s="7" t="n"/>
      <c r="C714" s="7" t="n"/>
      <c r="D714" s="8" t="n"/>
      <c r="E714" s="9" t="n"/>
      <c r="F714" s="10">
        <f>IF(OR($B714="",D714="",E714=""),"",D714*E714)</f>
        <v/>
      </c>
      <c r="G714" s="11">
        <f>IF($B714="","",SUMIFS($O$1:O713,$B$1:B713,$B714))</f>
        <v/>
      </c>
      <c r="H714" s="10">
        <f>IF($B714="","",SUMIFS($P$1:P713,$B$1:B713,$B714))</f>
        <v/>
      </c>
      <c r="I714" s="10">
        <f>IF($B714="","",IF(G714&lt;=0,0,H714/G714))</f>
        <v/>
      </c>
      <c r="J714" s="11">
        <f>IF($B714="","",G714+O714)</f>
        <v/>
      </c>
      <c r="K714" s="10">
        <f>IF($B714="","",IF(J714&lt;=0,0,(H714+P714)/J714))</f>
        <v/>
      </c>
      <c r="L714" s="10">
        <f>IF(OR($B714="",UPPER($C714)&lt;&gt;"V"),"",D714*(E714-I714))</f>
        <v/>
      </c>
      <c r="M714" s="12">
        <f>IF(A714="","",YEAR(A714)*100+MONTH(A714))</f>
        <v/>
      </c>
      <c r="N714" s="12">
        <f>IF($B714="","",IF(AND(UPPER($C714)="V",D714&gt;G714),"Venda maior que a posição",IF(AND(UPPER($C714)&lt;&gt;"C",UPPER($C714)&lt;&gt;"V"),"Use C ou V","")))</f>
        <v/>
      </c>
      <c r="O714" s="11">
        <f>IF($B714="","",IF(UPPER($C714)="C",D714,IF(UPPER($C714)="V",-D714,0)))</f>
        <v/>
      </c>
      <c r="P714" s="10">
        <f>IF($B714="","",IF(UPPER($C714)="C",D714*E714,IF(UPPER($C714)="V",-D714*I714,0)))</f>
        <v/>
      </c>
    </row>
    <row r="715">
      <c r="A715" s="6" t="n"/>
      <c r="B715" s="7" t="n"/>
      <c r="C715" s="7" t="n"/>
      <c r="D715" s="8" t="n"/>
      <c r="E715" s="9" t="n"/>
      <c r="F715" s="10">
        <f>IF(OR($B715="",D715="",E715=""),"",D715*E715)</f>
        <v/>
      </c>
      <c r="G715" s="11">
        <f>IF($B715="","",SUMIFS($O$1:O714,$B$1:B714,$B715))</f>
        <v/>
      </c>
      <c r="H715" s="10">
        <f>IF($B715="","",SUMIFS($P$1:P714,$B$1:B714,$B715))</f>
        <v/>
      </c>
      <c r="I715" s="10">
        <f>IF($B715="","",IF(G715&lt;=0,0,H715/G715))</f>
        <v/>
      </c>
      <c r="J715" s="11">
        <f>IF($B715="","",G715+O715)</f>
        <v/>
      </c>
      <c r="K715" s="10">
        <f>IF($B715="","",IF(J715&lt;=0,0,(H715+P715)/J715))</f>
        <v/>
      </c>
      <c r="L715" s="10">
        <f>IF(OR($B715="",UPPER($C715)&lt;&gt;"V"),"",D715*(E715-I715))</f>
        <v/>
      </c>
      <c r="M715" s="12">
        <f>IF(A715="","",YEAR(A715)*100+MONTH(A715))</f>
        <v/>
      </c>
      <c r="N715" s="12">
        <f>IF($B715="","",IF(AND(UPPER($C715)="V",D715&gt;G715),"Venda maior que a posição",IF(AND(UPPER($C715)&lt;&gt;"C",UPPER($C715)&lt;&gt;"V"),"Use C ou V","")))</f>
        <v/>
      </c>
      <c r="O715" s="11">
        <f>IF($B715="","",IF(UPPER($C715)="C",D715,IF(UPPER($C715)="V",-D715,0)))</f>
        <v/>
      </c>
      <c r="P715" s="10">
        <f>IF($B715="","",IF(UPPER($C715)="C",D715*E715,IF(UPPER($C715)="V",-D715*I715,0)))</f>
        <v/>
      </c>
    </row>
    <row r="716">
      <c r="A716" s="6" t="n"/>
      <c r="B716" s="7" t="n"/>
      <c r="C716" s="7" t="n"/>
      <c r="D716" s="8" t="n"/>
      <c r="E716" s="9" t="n"/>
      <c r="F716" s="10">
        <f>IF(OR($B716="",D716="",E716=""),"",D716*E716)</f>
        <v/>
      </c>
      <c r="G716" s="11">
        <f>IF($B716="","",SUMIFS($O$1:O715,$B$1:B715,$B716))</f>
        <v/>
      </c>
      <c r="H716" s="10">
        <f>IF($B716="","",SUMIFS($P$1:P715,$B$1:B715,$B716))</f>
        <v/>
      </c>
      <c r="I716" s="10">
        <f>IF($B716="","",IF(G716&lt;=0,0,H716/G716))</f>
        <v/>
      </c>
      <c r="J716" s="11">
        <f>IF($B716="","",G716+O716)</f>
        <v/>
      </c>
      <c r="K716" s="10">
        <f>IF($B716="","",IF(J716&lt;=0,0,(H716+P716)/J716))</f>
        <v/>
      </c>
      <c r="L716" s="10">
        <f>IF(OR($B716="",UPPER($C716)&lt;&gt;"V"),"",D716*(E716-I716))</f>
        <v/>
      </c>
      <c r="M716" s="12">
        <f>IF(A716="","",YEAR(A716)*100+MONTH(A716))</f>
        <v/>
      </c>
      <c r="N716" s="12">
        <f>IF($B716="","",IF(AND(UPPER($C716)="V",D716&gt;G716),"Venda maior que a posição",IF(AND(UPPER($C716)&lt;&gt;"C",UPPER($C716)&lt;&gt;"V"),"Use C ou V","")))</f>
        <v/>
      </c>
      <c r="O716" s="11">
        <f>IF($B716="","",IF(UPPER($C716)="C",D716,IF(UPPER($C716)="V",-D716,0)))</f>
        <v/>
      </c>
      <c r="P716" s="10">
        <f>IF($B716="","",IF(UPPER($C716)="C",D716*E716,IF(UPPER($C716)="V",-D716*I716,0)))</f>
        <v/>
      </c>
    </row>
    <row r="717">
      <c r="A717" s="6" t="n"/>
      <c r="B717" s="7" t="n"/>
      <c r="C717" s="7" t="n"/>
      <c r="D717" s="8" t="n"/>
      <c r="E717" s="9" t="n"/>
      <c r="F717" s="10">
        <f>IF(OR($B717="",D717="",E717=""),"",D717*E717)</f>
        <v/>
      </c>
      <c r="G717" s="11">
        <f>IF($B717="","",SUMIFS($O$1:O716,$B$1:B716,$B717))</f>
        <v/>
      </c>
      <c r="H717" s="10">
        <f>IF($B717="","",SUMIFS($P$1:P716,$B$1:B716,$B717))</f>
        <v/>
      </c>
      <c r="I717" s="10">
        <f>IF($B717="","",IF(G717&lt;=0,0,H717/G717))</f>
        <v/>
      </c>
      <c r="J717" s="11">
        <f>IF($B717="","",G717+O717)</f>
        <v/>
      </c>
      <c r="K717" s="10">
        <f>IF($B717="","",IF(J717&lt;=0,0,(H717+P717)/J717))</f>
        <v/>
      </c>
      <c r="L717" s="10">
        <f>IF(OR($B717="",UPPER($C717)&lt;&gt;"V"),"",D717*(E717-I717))</f>
        <v/>
      </c>
      <c r="M717" s="12">
        <f>IF(A717="","",YEAR(A717)*100+MONTH(A717))</f>
        <v/>
      </c>
      <c r="N717" s="12">
        <f>IF($B717="","",IF(AND(UPPER($C717)="V",D717&gt;G717),"Venda maior que a posição",IF(AND(UPPER($C717)&lt;&gt;"C",UPPER($C717)&lt;&gt;"V"),"Use C ou V","")))</f>
        <v/>
      </c>
      <c r="O717" s="11">
        <f>IF($B717="","",IF(UPPER($C717)="C",D717,IF(UPPER($C717)="V",-D717,0)))</f>
        <v/>
      </c>
      <c r="P717" s="10">
        <f>IF($B717="","",IF(UPPER($C717)="C",D717*E717,IF(UPPER($C717)="V",-D717*I717,0)))</f>
        <v/>
      </c>
    </row>
    <row r="718">
      <c r="A718" s="6" t="n"/>
      <c r="B718" s="7" t="n"/>
      <c r="C718" s="7" t="n"/>
      <c r="D718" s="8" t="n"/>
      <c r="E718" s="9" t="n"/>
      <c r="F718" s="10">
        <f>IF(OR($B718="",D718="",E718=""),"",D718*E718)</f>
        <v/>
      </c>
      <c r="G718" s="11">
        <f>IF($B718="","",SUMIFS($O$1:O717,$B$1:B717,$B718))</f>
        <v/>
      </c>
      <c r="H718" s="10">
        <f>IF($B718="","",SUMIFS($P$1:P717,$B$1:B717,$B718))</f>
        <v/>
      </c>
      <c r="I718" s="10">
        <f>IF($B718="","",IF(G718&lt;=0,0,H718/G718))</f>
        <v/>
      </c>
      <c r="J718" s="11">
        <f>IF($B718="","",G718+O718)</f>
        <v/>
      </c>
      <c r="K718" s="10">
        <f>IF($B718="","",IF(J718&lt;=0,0,(H718+P718)/J718))</f>
        <v/>
      </c>
      <c r="L718" s="10">
        <f>IF(OR($B718="",UPPER($C718)&lt;&gt;"V"),"",D718*(E718-I718))</f>
        <v/>
      </c>
      <c r="M718" s="12">
        <f>IF(A718="","",YEAR(A718)*100+MONTH(A718))</f>
        <v/>
      </c>
      <c r="N718" s="12">
        <f>IF($B718="","",IF(AND(UPPER($C718)="V",D718&gt;G718),"Venda maior que a posição",IF(AND(UPPER($C718)&lt;&gt;"C",UPPER($C718)&lt;&gt;"V"),"Use C ou V","")))</f>
        <v/>
      </c>
      <c r="O718" s="11">
        <f>IF($B718="","",IF(UPPER($C718)="C",D718,IF(UPPER($C718)="V",-D718,0)))</f>
        <v/>
      </c>
      <c r="P718" s="10">
        <f>IF($B718="","",IF(UPPER($C718)="C",D718*E718,IF(UPPER($C718)="V",-D718*I718,0)))</f>
        <v/>
      </c>
    </row>
    <row r="719">
      <c r="A719" s="6" t="n"/>
      <c r="B719" s="7" t="n"/>
      <c r="C719" s="7" t="n"/>
      <c r="D719" s="8" t="n"/>
      <c r="E719" s="9" t="n"/>
      <c r="F719" s="10">
        <f>IF(OR($B719="",D719="",E719=""),"",D719*E719)</f>
        <v/>
      </c>
      <c r="G719" s="11">
        <f>IF($B719="","",SUMIFS($O$1:O718,$B$1:B718,$B719))</f>
        <v/>
      </c>
      <c r="H719" s="10">
        <f>IF($B719="","",SUMIFS($P$1:P718,$B$1:B718,$B719))</f>
        <v/>
      </c>
      <c r="I719" s="10">
        <f>IF($B719="","",IF(G719&lt;=0,0,H719/G719))</f>
        <v/>
      </c>
      <c r="J719" s="11">
        <f>IF($B719="","",G719+O719)</f>
        <v/>
      </c>
      <c r="K719" s="10">
        <f>IF($B719="","",IF(J719&lt;=0,0,(H719+P719)/J719))</f>
        <v/>
      </c>
      <c r="L719" s="10">
        <f>IF(OR($B719="",UPPER($C719)&lt;&gt;"V"),"",D719*(E719-I719))</f>
        <v/>
      </c>
      <c r="M719" s="12">
        <f>IF(A719="","",YEAR(A719)*100+MONTH(A719))</f>
        <v/>
      </c>
      <c r="N719" s="12">
        <f>IF($B719="","",IF(AND(UPPER($C719)="V",D719&gt;G719),"Venda maior que a posição",IF(AND(UPPER($C719)&lt;&gt;"C",UPPER($C719)&lt;&gt;"V"),"Use C ou V","")))</f>
        <v/>
      </c>
      <c r="O719" s="11">
        <f>IF($B719="","",IF(UPPER($C719)="C",D719,IF(UPPER($C719)="V",-D719,0)))</f>
        <v/>
      </c>
      <c r="P719" s="10">
        <f>IF($B719="","",IF(UPPER($C719)="C",D719*E719,IF(UPPER($C719)="V",-D719*I719,0)))</f>
        <v/>
      </c>
    </row>
    <row r="720">
      <c r="A720" s="6" t="n"/>
      <c r="B720" s="7" t="n"/>
      <c r="C720" s="7" t="n"/>
      <c r="D720" s="8" t="n"/>
      <c r="E720" s="9" t="n"/>
      <c r="F720" s="10">
        <f>IF(OR($B720="",D720="",E720=""),"",D720*E720)</f>
        <v/>
      </c>
      <c r="G720" s="11">
        <f>IF($B720="","",SUMIFS($O$1:O719,$B$1:B719,$B720))</f>
        <v/>
      </c>
      <c r="H720" s="10">
        <f>IF($B720="","",SUMIFS($P$1:P719,$B$1:B719,$B720))</f>
        <v/>
      </c>
      <c r="I720" s="10">
        <f>IF($B720="","",IF(G720&lt;=0,0,H720/G720))</f>
        <v/>
      </c>
      <c r="J720" s="11">
        <f>IF($B720="","",G720+O720)</f>
        <v/>
      </c>
      <c r="K720" s="10">
        <f>IF($B720="","",IF(J720&lt;=0,0,(H720+P720)/J720))</f>
        <v/>
      </c>
      <c r="L720" s="10">
        <f>IF(OR($B720="",UPPER($C720)&lt;&gt;"V"),"",D720*(E720-I720))</f>
        <v/>
      </c>
      <c r="M720" s="12">
        <f>IF(A720="","",YEAR(A720)*100+MONTH(A720))</f>
        <v/>
      </c>
      <c r="N720" s="12">
        <f>IF($B720="","",IF(AND(UPPER($C720)="V",D720&gt;G720),"Venda maior que a posição",IF(AND(UPPER($C720)&lt;&gt;"C",UPPER($C720)&lt;&gt;"V"),"Use C ou V","")))</f>
        <v/>
      </c>
      <c r="O720" s="11">
        <f>IF($B720="","",IF(UPPER($C720)="C",D720,IF(UPPER($C720)="V",-D720,0)))</f>
        <v/>
      </c>
      <c r="P720" s="10">
        <f>IF($B720="","",IF(UPPER($C720)="C",D720*E720,IF(UPPER($C720)="V",-D720*I720,0)))</f>
        <v/>
      </c>
    </row>
    <row r="721">
      <c r="A721" s="6" t="n"/>
      <c r="B721" s="7" t="n"/>
      <c r="C721" s="7" t="n"/>
      <c r="D721" s="8" t="n"/>
      <c r="E721" s="9" t="n"/>
      <c r="F721" s="10">
        <f>IF(OR($B721="",D721="",E721=""),"",D721*E721)</f>
        <v/>
      </c>
      <c r="G721" s="11">
        <f>IF($B721="","",SUMIFS($O$1:O720,$B$1:B720,$B721))</f>
        <v/>
      </c>
      <c r="H721" s="10">
        <f>IF($B721="","",SUMIFS($P$1:P720,$B$1:B720,$B721))</f>
        <v/>
      </c>
      <c r="I721" s="10">
        <f>IF($B721="","",IF(G721&lt;=0,0,H721/G721))</f>
        <v/>
      </c>
      <c r="J721" s="11">
        <f>IF($B721="","",G721+O721)</f>
        <v/>
      </c>
      <c r="K721" s="10">
        <f>IF($B721="","",IF(J721&lt;=0,0,(H721+P721)/J721))</f>
        <v/>
      </c>
      <c r="L721" s="10">
        <f>IF(OR($B721="",UPPER($C721)&lt;&gt;"V"),"",D721*(E721-I721))</f>
        <v/>
      </c>
      <c r="M721" s="12">
        <f>IF(A721="","",YEAR(A721)*100+MONTH(A721))</f>
        <v/>
      </c>
      <c r="N721" s="12">
        <f>IF($B721="","",IF(AND(UPPER($C721)="V",D721&gt;G721),"Venda maior que a posição",IF(AND(UPPER($C721)&lt;&gt;"C",UPPER($C721)&lt;&gt;"V"),"Use C ou V","")))</f>
        <v/>
      </c>
      <c r="O721" s="11">
        <f>IF($B721="","",IF(UPPER($C721)="C",D721,IF(UPPER($C721)="V",-D721,0)))</f>
        <v/>
      </c>
      <c r="P721" s="10">
        <f>IF($B721="","",IF(UPPER($C721)="C",D721*E721,IF(UPPER($C721)="V",-D721*I721,0)))</f>
        <v/>
      </c>
    </row>
    <row r="722">
      <c r="A722" s="6" t="n"/>
      <c r="B722" s="7" t="n"/>
      <c r="C722" s="7" t="n"/>
      <c r="D722" s="8" t="n"/>
      <c r="E722" s="9" t="n"/>
      <c r="F722" s="10">
        <f>IF(OR($B722="",D722="",E722=""),"",D722*E722)</f>
        <v/>
      </c>
      <c r="G722" s="11">
        <f>IF($B722="","",SUMIFS($O$1:O721,$B$1:B721,$B722))</f>
        <v/>
      </c>
      <c r="H722" s="10">
        <f>IF($B722="","",SUMIFS($P$1:P721,$B$1:B721,$B722))</f>
        <v/>
      </c>
      <c r="I722" s="10">
        <f>IF($B722="","",IF(G722&lt;=0,0,H722/G722))</f>
        <v/>
      </c>
      <c r="J722" s="11">
        <f>IF($B722="","",G722+O722)</f>
        <v/>
      </c>
      <c r="K722" s="10">
        <f>IF($B722="","",IF(J722&lt;=0,0,(H722+P722)/J722))</f>
        <v/>
      </c>
      <c r="L722" s="10">
        <f>IF(OR($B722="",UPPER($C722)&lt;&gt;"V"),"",D722*(E722-I722))</f>
        <v/>
      </c>
      <c r="M722" s="12">
        <f>IF(A722="","",YEAR(A722)*100+MONTH(A722))</f>
        <v/>
      </c>
      <c r="N722" s="12">
        <f>IF($B722="","",IF(AND(UPPER($C722)="V",D722&gt;G722),"Venda maior que a posição",IF(AND(UPPER($C722)&lt;&gt;"C",UPPER($C722)&lt;&gt;"V"),"Use C ou V","")))</f>
        <v/>
      </c>
      <c r="O722" s="11">
        <f>IF($B722="","",IF(UPPER($C722)="C",D722,IF(UPPER($C722)="V",-D722,0)))</f>
        <v/>
      </c>
      <c r="P722" s="10">
        <f>IF($B722="","",IF(UPPER($C722)="C",D722*E722,IF(UPPER($C722)="V",-D722*I722,0)))</f>
        <v/>
      </c>
    </row>
    <row r="723">
      <c r="A723" s="6" t="n"/>
      <c r="B723" s="7" t="n"/>
      <c r="C723" s="7" t="n"/>
      <c r="D723" s="8" t="n"/>
      <c r="E723" s="9" t="n"/>
      <c r="F723" s="10">
        <f>IF(OR($B723="",D723="",E723=""),"",D723*E723)</f>
        <v/>
      </c>
      <c r="G723" s="11">
        <f>IF($B723="","",SUMIFS($O$1:O722,$B$1:B722,$B723))</f>
        <v/>
      </c>
      <c r="H723" s="10">
        <f>IF($B723="","",SUMIFS($P$1:P722,$B$1:B722,$B723))</f>
        <v/>
      </c>
      <c r="I723" s="10">
        <f>IF($B723="","",IF(G723&lt;=0,0,H723/G723))</f>
        <v/>
      </c>
      <c r="J723" s="11">
        <f>IF($B723="","",G723+O723)</f>
        <v/>
      </c>
      <c r="K723" s="10">
        <f>IF($B723="","",IF(J723&lt;=0,0,(H723+P723)/J723))</f>
        <v/>
      </c>
      <c r="L723" s="10">
        <f>IF(OR($B723="",UPPER($C723)&lt;&gt;"V"),"",D723*(E723-I723))</f>
        <v/>
      </c>
      <c r="M723" s="12">
        <f>IF(A723="","",YEAR(A723)*100+MONTH(A723))</f>
        <v/>
      </c>
      <c r="N723" s="12">
        <f>IF($B723="","",IF(AND(UPPER($C723)="V",D723&gt;G723),"Venda maior que a posição",IF(AND(UPPER($C723)&lt;&gt;"C",UPPER($C723)&lt;&gt;"V"),"Use C ou V","")))</f>
        <v/>
      </c>
      <c r="O723" s="11">
        <f>IF($B723="","",IF(UPPER($C723)="C",D723,IF(UPPER($C723)="V",-D723,0)))</f>
        <v/>
      </c>
      <c r="P723" s="10">
        <f>IF($B723="","",IF(UPPER($C723)="C",D723*E723,IF(UPPER($C723)="V",-D723*I723,0)))</f>
        <v/>
      </c>
    </row>
    <row r="724">
      <c r="A724" s="6" t="n"/>
      <c r="B724" s="7" t="n"/>
      <c r="C724" s="7" t="n"/>
      <c r="D724" s="8" t="n"/>
      <c r="E724" s="9" t="n"/>
      <c r="F724" s="10">
        <f>IF(OR($B724="",D724="",E724=""),"",D724*E724)</f>
        <v/>
      </c>
      <c r="G724" s="11">
        <f>IF($B724="","",SUMIFS($O$1:O723,$B$1:B723,$B724))</f>
        <v/>
      </c>
      <c r="H724" s="10">
        <f>IF($B724="","",SUMIFS($P$1:P723,$B$1:B723,$B724))</f>
        <v/>
      </c>
      <c r="I724" s="10">
        <f>IF($B724="","",IF(G724&lt;=0,0,H724/G724))</f>
        <v/>
      </c>
      <c r="J724" s="11">
        <f>IF($B724="","",G724+O724)</f>
        <v/>
      </c>
      <c r="K724" s="10">
        <f>IF($B724="","",IF(J724&lt;=0,0,(H724+P724)/J724))</f>
        <v/>
      </c>
      <c r="L724" s="10">
        <f>IF(OR($B724="",UPPER($C724)&lt;&gt;"V"),"",D724*(E724-I724))</f>
        <v/>
      </c>
      <c r="M724" s="12">
        <f>IF(A724="","",YEAR(A724)*100+MONTH(A724))</f>
        <v/>
      </c>
      <c r="N724" s="12">
        <f>IF($B724="","",IF(AND(UPPER($C724)="V",D724&gt;G724),"Venda maior que a posição",IF(AND(UPPER($C724)&lt;&gt;"C",UPPER($C724)&lt;&gt;"V"),"Use C ou V","")))</f>
        <v/>
      </c>
      <c r="O724" s="11">
        <f>IF($B724="","",IF(UPPER($C724)="C",D724,IF(UPPER($C724)="V",-D724,0)))</f>
        <v/>
      </c>
      <c r="P724" s="10">
        <f>IF($B724="","",IF(UPPER($C724)="C",D724*E724,IF(UPPER($C724)="V",-D724*I724,0)))</f>
        <v/>
      </c>
    </row>
    <row r="725">
      <c r="A725" s="6" t="n"/>
      <c r="B725" s="7" t="n"/>
      <c r="C725" s="7" t="n"/>
      <c r="D725" s="8" t="n"/>
      <c r="E725" s="9" t="n"/>
      <c r="F725" s="10">
        <f>IF(OR($B725="",D725="",E725=""),"",D725*E725)</f>
        <v/>
      </c>
      <c r="G725" s="11">
        <f>IF($B725="","",SUMIFS($O$1:O724,$B$1:B724,$B725))</f>
        <v/>
      </c>
      <c r="H725" s="10">
        <f>IF($B725="","",SUMIFS($P$1:P724,$B$1:B724,$B725))</f>
        <v/>
      </c>
      <c r="I725" s="10">
        <f>IF($B725="","",IF(G725&lt;=0,0,H725/G725))</f>
        <v/>
      </c>
      <c r="J725" s="11">
        <f>IF($B725="","",G725+O725)</f>
        <v/>
      </c>
      <c r="K725" s="10">
        <f>IF($B725="","",IF(J725&lt;=0,0,(H725+P725)/J725))</f>
        <v/>
      </c>
      <c r="L725" s="10">
        <f>IF(OR($B725="",UPPER($C725)&lt;&gt;"V"),"",D725*(E725-I725))</f>
        <v/>
      </c>
      <c r="M725" s="12">
        <f>IF(A725="","",YEAR(A725)*100+MONTH(A725))</f>
        <v/>
      </c>
      <c r="N725" s="12">
        <f>IF($B725="","",IF(AND(UPPER($C725)="V",D725&gt;G725),"Venda maior que a posição",IF(AND(UPPER($C725)&lt;&gt;"C",UPPER($C725)&lt;&gt;"V"),"Use C ou V","")))</f>
        <v/>
      </c>
      <c r="O725" s="11">
        <f>IF($B725="","",IF(UPPER($C725)="C",D725,IF(UPPER($C725)="V",-D725,0)))</f>
        <v/>
      </c>
      <c r="P725" s="10">
        <f>IF($B725="","",IF(UPPER($C725)="C",D725*E725,IF(UPPER($C725)="V",-D725*I725,0)))</f>
        <v/>
      </c>
    </row>
    <row r="726">
      <c r="A726" s="6" t="n"/>
      <c r="B726" s="7" t="n"/>
      <c r="C726" s="7" t="n"/>
      <c r="D726" s="8" t="n"/>
      <c r="E726" s="9" t="n"/>
      <c r="F726" s="10">
        <f>IF(OR($B726="",D726="",E726=""),"",D726*E726)</f>
        <v/>
      </c>
      <c r="G726" s="11">
        <f>IF($B726="","",SUMIFS($O$1:O725,$B$1:B725,$B726))</f>
        <v/>
      </c>
      <c r="H726" s="10">
        <f>IF($B726="","",SUMIFS($P$1:P725,$B$1:B725,$B726))</f>
        <v/>
      </c>
      <c r="I726" s="10">
        <f>IF($B726="","",IF(G726&lt;=0,0,H726/G726))</f>
        <v/>
      </c>
      <c r="J726" s="11">
        <f>IF($B726="","",G726+O726)</f>
        <v/>
      </c>
      <c r="K726" s="10">
        <f>IF($B726="","",IF(J726&lt;=0,0,(H726+P726)/J726))</f>
        <v/>
      </c>
      <c r="L726" s="10">
        <f>IF(OR($B726="",UPPER($C726)&lt;&gt;"V"),"",D726*(E726-I726))</f>
        <v/>
      </c>
      <c r="M726" s="12">
        <f>IF(A726="","",YEAR(A726)*100+MONTH(A726))</f>
        <v/>
      </c>
      <c r="N726" s="12">
        <f>IF($B726="","",IF(AND(UPPER($C726)="V",D726&gt;G726),"Venda maior que a posição",IF(AND(UPPER($C726)&lt;&gt;"C",UPPER($C726)&lt;&gt;"V"),"Use C ou V","")))</f>
        <v/>
      </c>
      <c r="O726" s="11">
        <f>IF($B726="","",IF(UPPER($C726)="C",D726,IF(UPPER($C726)="V",-D726,0)))</f>
        <v/>
      </c>
      <c r="P726" s="10">
        <f>IF($B726="","",IF(UPPER($C726)="C",D726*E726,IF(UPPER($C726)="V",-D726*I726,0)))</f>
        <v/>
      </c>
    </row>
    <row r="727">
      <c r="A727" s="6" t="n"/>
      <c r="B727" s="7" t="n"/>
      <c r="C727" s="7" t="n"/>
      <c r="D727" s="8" t="n"/>
      <c r="E727" s="9" t="n"/>
      <c r="F727" s="10">
        <f>IF(OR($B727="",D727="",E727=""),"",D727*E727)</f>
        <v/>
      </c>
      <c r="G727" s="11">
        <f>IF($B727="","",SUMIFS($O$1:O726,$B$1:B726,$B727))</f>
        <v/>
      </c>
      <c r="H727" s="10">
        <f>IF($B727="","",SUMIFS($P$1:P726,$B$1:B726,$B727))</f>
        <v/>
      </c>
      <c r="I727" s="10">
        <f>IF($B727="","",IF(G727&lt;=0,0,H727/G727))</f>
        <v/>
      </c>
      <c r="J727" s="11">
        <f>IF($B727="","",G727+O727)</f>
        <v/>
      </c>
      <c r="K727" s="10">
        <f>IF($B727="","",IF(J727&lt;=0,0,(H727+P727)/J727))</f>
        <v/>
      </c>
      <c r="L727" s="10">
        <f>IF(OR($B727="",UPPER($C727)&lt;&gt;"V"),"",D727*(E727-I727))</f>
        <v/>
      </c>
      <c r="M727" s="12">
        <f>IF(A727="","",YEAR(A727)*100+MONTH(A727))</f>
        <v/>
      </c>
      <c r="N727" s="12">
        <f>IF($B727="","",IF(AND(UPPER($C727)="V",D727&gt;G727),"Venda maior que a posição",IF(AND(UPPER($C727)&lt;&gt;"C",UPPER($C727)&lt;&gt;"V"),"Use C ou V","")))</f>
        <v/>
      </c>
      <c r="O727" s="11">
        <f>IF($B727="","",IF(UPPER($C727)="C",D727,IF(UPPER($C727)="V",-D727,0)))</f>
        <v/>
      </c>
      <c r="P727" s="10">
        <f>IF($B727="","",IF(UPPER($C727)="C",D727*E727,IF(UPPER($C727)="V",-D727*I727,0)))</f>
        <v/>
      </c>
    </row>
    <row r="728">
      <c r="A728" s="6" t="n"/>
      <c r="B728" s="7" t="n"/>
      <c r="C728" s="7" t="n"/>
      <c r="D728" s="8" t="n"/>
      <c r="E728" s="9" t="n"/>
      <c r="F728" s="10">
        <f>IF(OR($B728="",D728="",E728=""),"",D728*E728)</f>
        <v/>
      </c>
      <c r="G728" s="11">
        <f>IF($B728="","",SUMIFS($O$1:O727,$B$1:B727,$B728))</f>
        <v/>
      </c>
      <c r="H728" s="10">
        <f>IF($B728="","",SUMIFS($P$1:P727,$B$1:B727,$B728))</f>
        <v/>
      </c>
      <c r="I728" s="10">
        <f>IF($B728="","",IF(G728&lt;=0,0,H728/G728))</f>
        <v/>
      </c>
      <c r="J728" s="11">
        <f>IF($B728="","",G728+O728)</f>
        <v/>
      </c>
      <c r="K728" s="10">
        <f>IF($B728="","",IF(J728&lt;=0,0,(H728+P728)/J728))</f>
        <v/>
      </c>
      <c r="L728" s="10">
        <f>IF(OR($B728="",UPPER($C728)&lt;&gt;"V"),"",D728*(E728-I728))</f>
        <v/>
      </c>
      <c r="M728" s="12">
        <f>IF(A728="","",YEAR(A728)*100+MONTH(A728))</f>
        <v/>
      </c>
      <c r="N728" s="12">
        <f>IF($B728="","",IF(AND(UPPER($C728)="V",D728&gt;G728),"Venda maior que a posição",IF(AND(UPPER($C728)&lt;&gt;"C",UPPER($C728)&lt;&gt;"V"),"Use C ou V","")))</f>
        <v/>
      </c>
      <c r="O728" s="11">
        <f>IF($B728="","",IF(UPPER($C728)="C",D728,IF(UPPER($C728)="V",-D728,0)))</f>
        <v/>
      </c>
      <c r="P728" s="10">
        <f>IF($B728="","",IF(UPPER($C728)="C",D728*E728,IF(UPPER($C728)="V",-D728*I728,0)))</f>
        <v/>
      </c>
    </row>
    <row r="729">
      <c r="A729" s="6" t="n"/>
      <c r="B729" s="7" t="n"/>
      <c r="C729" s="7" t="n"/>
      <c r="D729" s="8" t="n"/>
      <c r="E729" s="9" t="n"/>
      <c r="F729" s="10">
        <f>IF(OR($B729="",D729="",E729=""),"",D729*E729)</f>
        <v/>
      </c>
      <c r="G729" s="11">
        <f>IF($B729="","",SUMIFS($O$1:O728,$B$1:B728,$B729))</f>
        <v/>
      </c>
      <c r="H729" s="10">
        <f>IF($B729="","",SUMIFS($P$1:P728,$B$1:B728,$B729))</f>
        <v/>
      </c>
      <c r="I729" s="10">
        <f>IF($B729="","",IF(G729&lt;=0,0,H729/G729))</f>
        <v/>
      </c>
      <c r="J729" s="11">
        <f>IF($B729="","",G729+O729)</f>
        <v/>
      </c>
      <c r="K729" s="10">
        <f>IF($B729="","",IF(J729&lt;=0,0,(H729+P729)/J729))</f>
        <v/>
      </c>
      <c r="L729" s="10">
        <f>IF(OR($B729="",UPPER($C729)&lt;&gt;"V"),"",D729*(E729-I729))</f>
        <v/>
      </c>
      <c r="M729" s="12">
        <f>IF(A729="","",YEAR(A729)*100+MONTH(A729))</f>
        <v/>
      </c>
      <c r="N729" s="12">
        <f>IF($B729="","",IF(AND(UPPER($C729)="V",D729&gt;G729),"Venda maior que a posição",IF(AND(UPPER($C729)&lt;&gt;"C",UPPER($C729)&lt;&gt;"V"),"Use C ou V","")))</f>
        <v/>
      </c>
      <c r="O729" s="11">
        <f>IF($B729="","",IF(UPPER($C729)="C",D729,IF(UPPER($C729)="V",-D729,0)))</f>
        <v/>
      </c>
      <c r="P729" s="10">
        <f>IF($B729="","",IF(UPPER($C729)="C",D729*E729,IF(UPPER($C729)="V",-D729*I729,0)))</f>
        <v/>
      </c>
    </row>
    <row r="730">
      <c r="A730" s="6" t="n"/>
      <c r="B730" s="7" t="n"/>
      <c r="C730" s="7" t="n"/>
      <c r="D730" s="8" t="n"/>
      <c r="E730" s="9" t="n"/>
      <c r="F730" s="10">
        <f>IF(OR($B730="",D730="",E730=""),"",D730*E730)</f>
        <v/>
      </c>
      <c r="G730" s="11">
        <f>IF($B730="","",SUMIFS($O$1:O729,$B$1:B729,$B730))</f>
        <v/>
      </c>
      <c r="H730" s="10">
        <f>IF($B730="","",SUMIFS($P$1:P729,$B$1:B729,$B730))</f>
        <v/>
      </c>
      <c r="I730" s="10">
        <f>IF($B730="","",IF(G730&lt;=0,0,H730/G730))</f>
        <v/>
      </c>
      <c r="J730" s="11">
        <f>IF($B730="","",G730+O730)</f>
        <v/>
      </c>
      <c r="K730" s="10">
        <f>IF($B730="","",IF(J730&lt;=0,0,(H730+P730)/J730))</f>
        <v/>
      </c>
      <c r="L730" s="10">
        <f>IF(OR($B730="",UPPER($C730)&lt;&gt;"V"),"",D730*(E730-I730))</f>
        <v/>
      </c>
      <c r="M730" s="12">
        <f>IF(A730="","",YEAR(A730)*100+MONTH(A730))</f>
        <v/>
      </c>
      <c r="N730" s="12">
        <f>IF($B730="","",IF(AND(UPPER($C730)="V",D730&gt;G730),"Venda maior que a posição",IF(AND(UPPER($C730)&lt;&gt;"C",UPPER($C730)&lt;&gt;"V"),"Use C ou V","")))</f>
        <v/>
      </c>
      <c r="O730" s="11">
        <f>IF($B730="","",IF(UPPER($C730)="C",D730,IF(UPPER($C730)="V",-D730,0)))</f>
        <v/>
      </c>
      <c r="P730" s="10">
        <f>IF($B730="","",IF(UPPER($C730)="C",D730*E730,IF(UPPER($C730)="V",-D730*I730,0)))</f>
        <v/>
      </c>
    </row>
    <row r="731">
      <c r="A731" s="6" t="n"/>
      <c r="B731" s="7" t="n"/>
      <c r="C731" s="7" t="n"/>
      <c r="D731" s="8" t="n"/>
      <c r="E731" s="9" t="n"/>
      <c r="F731" s="10">
        <f>IF(OR($B731="",D731="",E731=""),"",D731*E731)</f>
        <v/>
      </c>
      <c r="G731" s="11">
        <f>IF($B731="","",SUMIFS($O$1:O730,$B$1:B730,$B731))</f>
        <v/>
      </c>
      <c r="H731" s="10">
        <f>IF($B731="","",SUMIFS($P$1:P730,$B$1:B730,$B731))</f>
        <v/>
      </c>
      <c r="I731" s="10">
        <f>IF($B731="","",IF(G731&lt;=0,0,H731/G731))</f>
        <v/>
      </c>
      <c r="J731" s="11">
        <f>IF($B731="","",G731+O731)</f>
        <v/>
      </c>
      <c r="K731" s="10">
        <f>IF($B731="","",IF(J731&lt;=0,0,(H731+P731)/J731))</f>
        <v/>
      </c>
      <c r="L731" s="10">
        <f>IF(OR($B731="",UPPER($C731)&lt;&gt;"V"),"",D731*(E731-I731))</f>
        <v/>
      </c>
      <c r="M731" s="12">
        <f>IF(A731="","",YEAR(A731)*100+MONTH(A731))</f>
        <v/>
      </c>
      <c r="N731" s="12">
        <f>IF($B731="","",IF(AND(UPPER($C731)="V",D731&gt;G731),"Venda maior que a posição",IF(AND(UPPER($C731)&lt;&gt;"C",UPPER($C731)&lt;&gt;"V"),"Use C ou V","")))</f>
        <v/>
      </c>
      <c r="O731" s="11">
        <f>IF($B731="","",IF(UPPER($C731)="C",D731,IF(UPPER($C731)="V",-D731,0)))</f>
        <v/>
      </c>
      <c r="P731" s="10">
        <f>IF($B731="","",IF(UPPER($C731)="C",D731*E731,IF(UPPER($C731)="V",-D731*I731,0)))</f>
        <v/>
      </c>
    </row>
    <row r="732">
      <c r="A732" s="6" t="n"/>
      <c r="B732" s="7" t="n"/>
      <c r="C732" s="7" t="n"/>
      <c r="D732" s="8" t="n"/>
      <c r="E732" s="9" t="n"/>
      <c r="F732" s="10">
        <f>IF(OR($B732="",D732="",E732=""),"",D732*E732)</f>
        <v/>
      </c>
      <c r="G732" s="11">
        <f>IF($B732="","",SUMIFS($O$1:O731,$B$1:B731,$B732))</f>
        <v/>
      </c>
      <c r="H732" s="10">
        <f>IF($B732="","",SUMIFS($P$1:P731,$B$1:B731,$B732))</f>
        <v/>
      </c>
      <c r="I732" s="10">
        <f>IF($B732="","",IF(G732&lt;=0,0,H732/G732))</f>
        <v/>
      </c>
      <c r="J732" s="11">
        <f>IF($B732="","",G732+O732)</f>
        <v/>
      </c>
      <c r="K732" s="10">
        <f>IF($B732="","",IF(J732&lt;=0,0,(H732+P732)/J732))</f>
        <v/>
      </c>
      <c r="L732" s="10">
        <f>IF(OR($B732="",UPPER($C732)&lt;&gt;"V"),"",D732*(E732-I732))</f>
        <v/>
      </c>
      <c r="M732" s="12">
        <f>IF(A732="","",YEAR(A732)*100+MONTH(A732))</f>
        <v/>
      </c>
      <c r="N732" s="12">
        <f>IF($B732="","",IF(AND(UPPER($C732)="V",D732&gt;G732),"Venda maior que a posição",IF(AND(UPPER($C732)&lt;&gt;"C",UPPER($C732)&lt;&gt;"V"),"Use C ou V","")))</f>
        <v/>
      </c>
      <c r="O732" s="11">
        <f>IF($B732="","",IF(UPPER($C732)="C",D732,IF(UPPER($C732)="V",-D732,0)))</f>
        <v/>
      </c>
      <c r="P732" s="10">
        <f>IF($B732="","",IF(UPPER($C732)="C",D732*E732,IF(UPPER($C732)="V",-D732*I732,0)))</f>
        <v/>
      </c>
    </row>
    <row r="733">
      <c r="A733" s="6" t="n"/>
      <c r="B733" s="7" t="n"/>
      <c r="C733" s="7" t="n"/>
      <c r="D733" s="8" t="n"/>
      <c r="E733" s="9" t="n"/>
      <c r="F733" s="10">
        <f>IF(OR($B733="",D733="",E733=""),"",D733*E733)</f>
        <v/>
      </c>
      <c r="G733" s="11">
        <f>IF($B733="","",SUMIFS($O$1:O732,$B$1:B732,$B733))</f>
        <v/>
      </c>
      <c r="H733" s="10">
        <f>IF($B733="","",SUMIFS($P$1:P732,$B$1:B732,$B733))</f>
        <v/>
      </c>
      <c r="I733" s="10">
        <f>IF($B733="","",IF(G733&lt;=0,0,H733/G733))</f>
        <v/>
      </c>
      <c r="J733" s="11">
        <f>IF($B733="","",G733+O733)</f>
        <v/>
      </c>
      <c r="K733" s="10">
        <f>IF($B733="","",IF(J733&lt;=0,0,(H733+P733)/J733))</f>
        <v/>
      </c>
      <c r="L733" s="10">
        <f>IF(OR($B733="",UPPER($C733)&lt;&gt;"V"),"",D733*(E733-I733))</f>
        <v/>
      </c>
      <c r="M733" s="12">
        <f>IF(A733="","",YEAR(A733)*100+MONTH(A733))</f>
        <v/>
      </c>
      <c r="N733" s="12">
        <f>IF($B733="","",IF(AND(UPPER($C733)="V",D733&gt;G733),"Venda maior que a posição",IF(AND(UPPER($C733)&lt;&gt;"C",UPPER($C733)&lt;&gt;"V"),"Use C ou V","")))</f>
        <v/>
      </c>
      <c r="O733" s="11">
        <f>IF($B733="","",IF(UPPER($C733)="C",D733,IF(UPPER($C733)="V",-D733,0)))</f>
        <v/>
      </c>
      <c r="P733" s="10">
        <f>IF($B733="","",IF(UPPER($C733)="C",D733*E733,IF(UPPER($C733)="V",-D733*I733,0)))</f>
        <v/>
      </c>
    </row>
    <row r="734">
      <c r="A734" s="6" t="n"/>
      <c r="B734" s="7" t="n"/>
      <c r="C734" s="7" t="n"/>
      <c r="D734" s="8" t="n"/>
      <c r="E734" s="9" t="n"/>
      <c r="F734" s="10">
        <f>IF(OR($B734="",D734="",E734=""),"",D734*E734)</f>
        <v/>
      </c>
      <c r="G734" s="11">
        <f>IF($B734="","",SUMIFS($O$1:O733,$B$1:B733,$B734))</f>
        <v/>
      </c>
      <c r="H734" s="10">
        <f>IF($B734="","",SUMIFS($P$1:P733,$B$1:B733,$B734))</f>
        <v/>
      </c>
      <c r="I734" s="10">
        <f>IF($B734="","",IF(G734&lt;=0,0,H734/G734))</f>
        <v/>
      </c>
      <c r="J734" s="11">
        <f>IF($B734="","",G734+O734)</f>
        <v/>
      </c>
      <c r="K734" s="10">
        <f>IF($B734="","",IF(J734&lt;=0,0,(H734+P734)/J734))</f>
        <v/>
      </c>
      <c r="L734" s="10">
        <f>IF(OR($B734="",UPPER($C734)&lt;&gt;"V"),"",D734*(E734-I734))</f>
        <v/>
      </c>
      <c r="M734" s="12">
        <f>IF(A734="","",YEAR(A734)*100+MONTH(A734))</f>
        <v/>
      </c>
      <c r="N734" s="12">
        <f>IF($B734="","",IF(AND(UPPER($C734)="V",D734&gt;G734),"Venda maior que a posição",IF(AND(UPPER($C734)&lt;&gt;"C",UPPER($C734)&lt;&gt;"V"),"Use C ou V","")))</f>
        <v/>
      </c>
      <c r="O734" s="11">
        <f>IF($B734="","",IF(UPPER($C734)="C",D734,IF(UPPER($C734)="V",-D734,0)))</f>
        <v/>
      </c>
      <c r="P734" s="10">
        <f>IF($B734="","",IF(UPPER($C734)="C",D734*E734,IF(UPPER($C734)="V",-D734*I734,0)))</f>
        <v/>
      </c>
    </row>
    <row r="735">
      <c r="A735" s="6" t="n"/>
      <c r="B735" s="7" t="n"/>
      <c r="C735" s="7" t="n"/>
      <c r="D735" s="8" t="n"/>
      <c r="E735" s="9" t="n"/>
      <c r="F735" s="10">
        <f>IF(OR($B735="",D735="",E735=""),"",D735*E735)</f>
        <v/>
      </c>
      <c r="G735" s="11">
        <f>IF($B735="","",SUMIFS($O$1:O734,$B$1:B734,$B735))</f>
        <v/>
      </c>
      <c r="H735" s="10">
        <f>IF($B735="","",SUMIFS($P$1:P734,$B$1:B734,$B735))</f>
        <v/>
      </c>
      <c r="I735" s="10">
        <f>IF($B735="","",IF(G735&lt;=0,0,H735/G735))</f>
        <v/>
      </c>
      <c r="J735" s="11">
        <f>IF($B735="","",G735+O735)</f>
        <v/>
      </c>
      <c r="K735" s="10">
        <f>IF($B735="","",IF(J735&lt;=0,0,(H735+P735)/J735))</f>
        <v/>
      </c>
      <c r="L735" s="10">
        <f>IF(OR($B735="",UPPER($C735)&lt;&gt;"V"),"",D735*(E735-I735))</f>
        <v/>
      </c>
      <c r="M735" s="12">
        <f>IF(A735="","",YEAR(A735)*100+MONTH(A735))</f>
        <v/>
      </c>
      <c r="N735" s="12">
        <f>IF($B735="","",IF(AND(UPPER($C735)="V",D735&gt;G735),"Venda maior que a posição",IF(AND(UPPER($C735)&lt;&gt;"C",UPPER($C735)&lt;&gt;"V"),"Use C ou V","")))</f>
        <v/>
      </c>
      <c r="O735" s="11">
        <f>IF($B735="","",IF(UPPER($C735)="C",D735,IF(UPPER($C735)="V",-D735,0)))</f>
        <v/>
      </c>
      <c r="P735" s="10">
        <f>IF($B735="","",IF(UPPER($C735)="C",D735*E735,IF(UPPER($C735)="V",-D735*I735,0)))</f>
        <v/>
      </c>
    </row>
    <row r="736">
      <c r="A736" s="6" t="n"/>
      <c r="B736" s="7" t="n"/>
      <c r="C736" s="7" t="n"/>
      <c r="D736" s="8" t="n"/>
      <c r="E736" s="9" t="n"/>
      <c r="F736" s="10">
        <f>IF(OR($B736="",D736="",E736=""),"",D736*E736)</f>
        <v/>
      </c>
      <c r="G736" s="11">
        <f>IF($B736="","",SUMIFS($O$1:O735,$B$1:B735,$B736))</f>
        <v/>
      </c>
      <c r="H736" s="10">
        <f>IF($B736="","",SUMIFS($P$1:P735,$B$1:B735,$B736))</f>
        <v/>
      </c>
      <c r="I736" s="10">
        <f>IF($B736="","",IF(G736&lt;=0,0,H736/G736))</f>
        <v/>
      </c>
      <c r="J736" s="11">
        <f>IF($B736="","",G736+O736)</f>
        <v/>
      </c>
      <c r="K736" s="10">
        <f>IF($B736="","",IF(J736&lt;=0,0,(H736+P736)/J736))</f>
        <v/>
      </c>
      <c r="L736" s="10">
        <f>IF(OR($B736="",UPPER($C736)&lt;&gt;"V"),"",D736*(E736-I736))</f>
        <v/>
      </c>
      <c r="M736" s="12">
        <f>IF(A736="","",YEAR(A736)*100+MONTH(A736))</f>
        <v/>
      </c>
      <c r="N736" s="12">
        <f>IF($B736="","",IF(AND(UPPER($C736)="V",D736&gt;G736),"Venda maior que a posição",IF(AND(UPPER($C736)&lt;&gt;"C",UPPER($C736)&lt;&gt;"V"),"Use C ou V","")))</f>
        <v/>
      </c>
      <c r="O736" s="11">
        <f>IF($B736="","",IF(UPPER($C736)="C",D736,IF(UPPER($C736)="V",-D736,0)))</f>
        <v/>
      </c>
      <c r="P736" s="10">
        <f>IF($B736="","",IF(UPPER($C736)="C",D736*E736,IF(UPPER($C736)="V",-D736*I736,0)))</f>
        <v/>
      </c>
    </row>
    <row r="737">
      <c r="A737" s="6" t="n"/>
      <c r="B737" s="7" t="n"/>
      <c r="C737" s="7" t="n"/>
      <c r="D737" s="8" t="n"/>
      <c r="E737" s="9" t="n"/>
      <c r="F737" s="10">
        <f>IF(OR($B737="",D737="",E737=""),"",D737*E737)</f>
        <v/>
      </c>
      <c r="G737" s="11">
        <f>IF($B737="","",SUMIFS($O$1:O736,$B$1:B736,$B737))</f>
        <v/>
      </c>
      <c r="H737" s="10">
        <f>IF($B737="","",SUMIFS($P$1:P736,$B$1:B736,$B737))</f>
        <v/>
      </c>
      <c r="I737" s="10">
        <f>IF($B737="","",IF(G737&lt;=0,0,H737/G737))</f>
        <v/>
      </c>
      <c r="J737" s="11">
        <f>IF($B737="","",G737+O737)</f>
        <v/>
      </c>
      <c r="K737" s="10">
        <f>IF($B737="","",IF(J737&lt;=0,0,(H737+P737)/J737))</f>
        <v/>
      </c>
      <c r="L737" s="10">
        <f>IF(OR($B737="",UPPER($C737)&lt;&gt;"V"),"",D737*(E737-I737))</f>
        <v/>
      </c>
      <c r="M737" s="12">
        <f>IF(A737="","",YEAR(A737)*100+MONTH(A737))</f>
        <v/>
      </c>
      <c r="N737" s="12">
        <f>IF($B737="","",IF(AND(UPPER($C737)="V",D737&gt;G737),"Venda maior que a posição",IF(AND(UPPER($C737)&lt;&gt;"C",UPPER($C737)&lt;&gt;"V"),"Use C ou V","")))</f>
        <v/>
      </c>
      <c r="O737" s="11">
        <f>IF($B737="","",IF(UPPER($C737)="C",D737,IF(UPPER($C737)="V",-D737,0)))</f>
        <v/>
      </c>
      <c r="P737" s="10">
        <f>IF($B737="","",IF(UPPER($C737)="C",D737*E737,IF(UPPER($C737)="V",-D737*I737,0)))</f>
        <v/>
      </c>
    </row>
    <row r="738">
      <c r="A738" s="6" t="n"/>
      <c r="B738" s="7" t="n"/>
      <c r="C738" s="7" t="n"/>
      <c r="D738" s="8" t="n"/>
      <c r="E738" s="9" t="n"/>
      <c r="F738" s="10">
        <f>IF(OR($B738="",D738="",E738=""),"",D738*E738)</f>
        <v/>
      </c>
      <c r="G738" s="11">
        <f>IF($B738="","",SUMIFS($O$1:O737,$B$1:B737,$B738))</f>
        <v/>
      </c>
      <c r="H738" s="10">
        <f>IF($B738="","",SUMIFS($P$1:P737,$B$1:B737,$B738))</f>
        <v/>
      </c>
      <c r="I738" s="10">
        <f>IF($B738="","",IF(G738&lt;=0,0,H738/G738))</f>
        <v/>
      </c>
      <c r="J738" s="11">
        <f>IF($B738="","",G738+O738)</f>
        <v/>
      </c>
      <c r="K738" s="10">
        <f>IF($B738="","",IF(J738&lt;=0,0,(H738+P738)/J738))</f>
        <v/>
      </c>
      <c r="L738" s="10">
        <f>IF(OR($B738="",UPPER($C738)&lt;&gt;"V"),"",D738*(E738-I738))</f>
        <v/>
      </c>
      <c r="M738" s="12">
        <f>IF(A738="","",YEAR(A738)*100+MONTH(A738))</f>
        <v/>
      </c>
      <c r="N738" s="12">
        <f>IF($B738="","",IF(AND(UPPER($C738)="V",D738&gt;G738),"Venda maior que a posição",IF(AND(UPPER($C738)&lt;&gt;"C",UPPER($C738)&lt;&gt;"V"),"Use C ou V","")))</f>
        <v/>
      </c>
      <c r="O738" s="11">
        <f>IF($B738="","",IF(UPPER($C738)="C",D738,IF(UPPER($C738)="V",-D738,0)))</f>
        <v/>
      </c>
      <c r="P738" s="10">
        <f>IF($B738="","",IF(UPPER($C738)="C",D738*E738,IF(UPPER($C738)="V",-D738*I738,0)))</f>
        <v/>
      </c>
    </row>
    <row r="739">
      <c r="A739" s="6" t="n"/>
      <c r="B739" s="7" t="n"/>
      <c r="C739" s="7" t="n"/>
      <c r="D739" s="8" t="n"/>
      <c r="E739" s="9" t="n"/>
      <c r="F739" s="10">
        <f>IF(OR($B739="",D739="",E739=""),"",D739*E739)</f>
        <v/>
      </c>
      <c r="G739" s="11">
        <f>IF($B739="","",SUMIFS($O$1:O738,$B$1:B738,$B739))</f>
        <v/>
      </c>
      <c r="H739" s="10">
        <f>IF($B739="","",SUMIFS($P$1:P738,$B$1:B738,$B739))</f>
        <v/>
      </c>
      <c r="I739" s="10">
        <f>IF($B739="","",IF(G739&lt;=0,0,H739/G739))</f>
        <v/>
      </c>
      <c r="J739" s="11">
        <f>IF($B739="","",G739+O739)</f>
        <v/>
      </c>
      <c r="K739" s="10">
        <f>IF($B739="","",IF(J739&lt;=0,0,(H739+P739)/J739))</f>
        <v/>
      </c>
      <c r="L739" s="10">
        <f>IF(OR($B739="",UPPER($C739)&lt;&gt;"V"),"",D739*(E739-I739))</f>
        <v/>
      </c>
      <c r="M739" s="12">
        <f>IF(A739="","",YEAR(A739)*100+MONTH(A739))</f>
        <v/>
      </c>
      <c r="N739" s="12">
        <f>IF($B739="","",IF(AND(UPPER($C739)="V",D739&gt;G739),"Venda maior que a posição",IF(AND(UPPER($C739)&lt;&gt;"C",UPPER($C739)&lt;&gt;"V"),"Use C ou V","")))</f>
        <v/>
      </c>
      <c r="O739" s="11">
        <f>IF($B739="","",IF(UPPER($C739)="C",D739,IF(UPPER($C739)="V",-D739,0)))</f>
        <v/>
      </c>
      <c r="P739" s="10">
        <f>IF($B739="","",IF(UPPER($C739)="C",D739*E739,IF(UPPER($C739)="V",-D739*I739,0)))</f>
        <v/>
      </c>
    </row>
    <row r="740">
      <c r="A740" s="6" t="n"/>
      <c r="B740" s="7" t="n"/>
      <c r="C740" s="7" t="n"/>
      <c r="D740" s="8" t="n"/>
      <c r="E740" s="9" t="n"/>
      <c r="F740" s="10">
        <f>IF(OR($B740="",D740="",E740=""),"",D740*E740)</f>
        <v/>
      </c>
      <c r="G740" s="11">
        <f>IF($B740="","",SUMIFS($O$1:O739,$B$1:B739,$B740))</f>
        <v/>
      </c>
      <c r="H740" s="10">
        <f>IF($B740="","",SUMIFS($P$1:P739,$B$1:B739,$B740))</f>
        <v/>
      </c>
      <c r="I740" s="10">
        <f>IF($B740="","",IF(G740&lt;=0,0,H740/G740))</f>
        <v/>
      </c>
      <c r="J740" s="11">
        <f>IF($B740="","",G740+O740)</f>
        <v/>
      </c>
      <c r="K740" s="10">
        <f>IF($B740="","",IF(J740&lt;=0,0,(H740+P740)/J740))</f>
        <v/>
      </c>
      <c r="L740" s="10">
        <f>IF(OR($B740="",UPPER($C740)&lt;&gt;"V"),"",D740*(E740-I740))</f>
        <v/>
      </c>
      <c r="M740" s="12">
        <f>IF(A740="","",YEAR(A740)*100+MONTH(A740))</f>
        <v/>
      </c>
      <c r="N740" s="12">
        <f>IF($B740="","",IF(AND(UPPER($C740)="V",D740&gt;G740),"Venda maior que a posição",IF(AND(UPPER($C740)&lt;&gt;"C",UPPER($C740)&lt;&gt;"V"),"Use C ou V","")))</f>
        <v/>
      </c>
      <c r="O740" s="11">
        <f>IF($B740="","",IF(UPPER($C740)="C",D740,IF(UPPER($C740)="V",-D740,0)))</f>
        <v/>
      </c>
      <c r="P740" s="10">
        <f>IF($B740="","",IF(UPPER($C740)="C",D740*E740,IF(UPPER($C740)="V",-D740*I740,0)))</f>
        <v/>
      </c>
    </row>
    <row r="741">
      <c r="A741" s="6" t="n"/>
      <c r="B741" s="7" t="n"/>
      <c r="C741" s="7" t="n"/>
      <c r="D741" s="8" t="n"/>
      <c r="E741" s="9" t="n"/>
      <c r="F741" s="10">
        <f>IF(OR($B741="",D741="",E741=""),"",D741*E741)</f>
        <v/>
      </c>
      <c r="G741" s="11">
        <f>IF($B741="","",SUMIFS($O$1:O740,$B$1:B740,$B741))</f>
        <v/>
      </c>
      <c r="H741" s="10">
        <f>IF($B741="","",SUMIFS($P$1:P740,$B$1:B740,$B741))</f>
        <v/>
      </c>
      <c r="I741" s="10">
        <f>IF($B741="","",IF(G741&lt;=0,0,H741/G741))</f>
        <v/>
      </c>
      <c r="J741" s="11">
        <f>IF($B741="","",G741+O741)</f>
        <v/>
      </c>
      <c r="K741" s="10">
        <f>IF($B741="","",IF(J741&lt;=0,0,(H741+P741)/J741))</f>
        <v/>
      </c>
      <c r="L741" s="10">
        <f>IF(OR($B741="",UPPER($C741)&lt;&gt;"V"),"",D741*(E741-I741))</f>
        <v/>
      </c>
      <c r="M741" s="12">
        <f>IF(A741="","",YEAR(A741)*100+MONTH(A741))</f>
        <v/>
      </c>
      <c r="N741" s="12">
        <f>IF($B741="","",IF(AND(UPPER($C741)="V",D741&gt;G741),"Venda maior que a posição",IF(AND(UPPER($C741)&lt;&gt;"C",UPPER($C741)&lt;&gt;"V"),"Use C ou V","")))</f>
        <v/>
      </c>
      <c r="O741" s="11">
        <f>IF($B741="","",IF(UPPER($C741)="C",D741,IF(UPPER($C741)="V",-D741,0)))</f>
        <v/>
      </c>
      <c r="P741" s="10">
        <f>IF($B741="","",IF(UPPER($C741)="C",D741*E741,IF(UPPER($C741)="V",-D741*I741,0)))</f>
        <v/>
      </c>
    </row>
    <row r="742">
      <c r="A742" s="6" t="n"/>
      <c r="B742" s="7" t="n"/>
      <c r="C742" s="7" t="n"/>
      <c r="D742" s="8" t="n"/>
      <c r="E742" s="9" t="n"/>
      <c r="F742" s="10">
        <f>IF(OR($B742="",D742="",E742=""),"",D742*E742)</f>
        <v/>
      </c>
      <c r="G742" s="11">
        <f>IF($B742="","",SUMIFS($O$1:O741,$B$1:B741,$B742))</f>
        <v/>
      </c>
      <c r="H742" s="10">
        <f>IF($B742="","",SUMIFS($P$1:P741,$B$1:B741,$B742))</f>
        <v/>
      </c>
      <c r="I742" s="10">
        <f>IF($B742="","",IF(G742&lt;=0,0,H742/G742))</f>
        <v/>
      </c>
      <c r="J742" s="11">
        <f>IF($B742="","",G742+O742)</f>
        <v/>
      </c>
      <c r="K742" s="10">
        <f>IF($B742="","",IF(J742&lt;=0,0,(H742+P742)/J742))</f>
        <v/>
      </c>
      <c r="L742" s="10">
        <f>IF(OR($B742="",UPPER($C742)&lt;&gt;"V"),"",D742*(E742-I742))</f>
        <v/>
      </c>
      <c r="M742" s="12">
        <f>IF(A742="","",YEAR(A742)*100+MONTH(A742))</f>
        <v/>
      </c>
      <c r="N742" s="12">
        <f>IF($B742="","",IF(AND(UPPER($C742)="V",D742&gt;G742),"Venda maior que a posição",IF(AND(UPPER($C742)&lt;&gt;"C",UPPER($C742)&lt;&gt;"V"),"Use C ou V","")))</f>
        <v/>
      </c>
      <c r="O742" s="11">
        <f>IF($B742="","",IF(UPPER($C742)="C",D742,IF(UPPER($C742)="V",-D742,0)))</f>
        <v/>
      </c>
      <c r="P742" s="10">
        <f>IF($B742="","",IF(UPPER($C742)="C",D742*E742,IF(UPPER($C742)="V",-D742*I742,0)))</f>
        <v/>
      </c>
    </row>
    <row r="743">
      <c r="A743" s="6" t="n"/>
      <c r="B743" s="7" t="n"/>
      <c r="C743" s="7" t="n"/>
      <c r="D743" s="8" t="n"/>
      <c r="E743" s="9" t="n"/>
      <c r="F743" s="10">
        <f>IF(OR($B743="",D743="",E743=""),"",D743*E743)</f>
        <v/>
      </c>
      <c r="G743" s="11">
        <f>IF($B743="","",SUMIFS($O$1:O742,$B$1:B742,$B743))</f>
        <v/>
      </c>
      <c r="H743" s="10">
        <f>IF($B743="","",SUMIFS($P$1:P742,$B$1:B742,$B743))</f>
        <v/>
      </c>
      <c r="I743" s="10">
        <f>IF($B743="","",IF(G743&lt;=0,0,H743/G743))</f>
        <v/>
      </c>
      <c r="J743" s="11">
        <f>IF($B743="","",G743+O743)</f>
        <v/>
      </c>
      <c r="K743" s="10">
        <f>IF($B743="","",IF(J743&lt;=0,0,(H743+P743)/J743))</f>
        <v/>
      </c>
      <c r="L743" s="10">
        <f>IF(OR($B743="",UPPER($C743)&lt;&gt;"V"),"",D743*(E743-I743))</f>
        <v/>
      </c>
      <c r="M743" s="12">
        <f>IF(A743="","",YEAR(A743)*100+MONTH(A743))</f>
        <v/>
      </c>
      <c r="N743" s="12">
        <f>IF($B743="","",IF(AND(UPPER($C743)="V",D743&gt;G743),"Venda maior que a posição",IF(AND(UPPER($C743)&lt;&gt;"C",UPPER($C743)&lt;&gt;"V"),"Use C ou V","")))</f>
        <v/>
      </c>
      <c r="O743" s="11">
        <f>IF($B743="","",IF(UPPER($C743)="C",D743,IF(UPPER($C743)="V",-D743,0)))</f>
        <v/>
      </c>
      <c r="P743" s="10">
        <f>IF($B743="","",IF(UPPER($C743)="C",D743*E743,IF(UPPER($C743)="V",-D743*I743,0)))</f>
        <v/>
      </c>
    </row>
    <row r="744">
      <c r="A744" s="6" t="n"/>
      <c r="B744" s="7" t="n"/>
      <c r="C744" s="7" t="n"/>
      <c r="D744" s="8" t="n"/>
      <c r="E744" s="9" t="n"/>
      <c r="F744" s="10">
        <f>IF(OR($B744="",D744="",E744=""),"",D744*E744)</f>
        <v/>
      </c>
      <c r="G744" s="11">
        <f>IF($B744="","",SUMIFS($O$1:O743,$B$1:B743,$B744))</f>
        <v/>
      </c>
      <c r="H744" s="10">
        <f>IF($B744="","",SUMIFS($P$1:P743,$B$1:B743,$B744))</f>
        <v/>
      </c>
      <c r="I744" s="10">
        <f>IF($B744="","",IF(G744&lt;=0,0,H744/G744))</f>
        <v/>
      </c>
      <c r="J744" s="11">
        <f>IF($B744="","",G744+O744)</f>
        <v/>
      </c>
      <c r="K744" s="10">
        <f>IF($B744="","",IF(J744&lt;=0,0,(H744+P744)/J744))</f>
        <v/>
      </c>
      <c r="L744" s="10">
        <f>IF(OR($B744="",UPPER($C744)&lt;&gt;"V"),"",D744*(E744-I744))</f>
        <v/>
      </c>
      <c r="M744" s="12">
        <f>IF(A744="","",YEAR(A744)*100+MONTH(A744))</f>
        <v/>
      </c>
      <c r="N744" s="12">
        <f>IF($B744="","",IF(AND(UPPER($C744)="V",D744&gt;G744),"Venda maior que a posição",IF(AND(UPPER($C744)&lt;&gt;"C",UPPER($C744)&lt;&gt;"V"),"Use C ou V","")))</f>
        <v/>
      </c>
      <c r="O744" s="11">
        <f>IF($B744="","",IF(UPPER($C744)="C",D744,IF(UPPER($C744)="V",-D744,0)))</f>
        <v/>
      </c>
      <c r="P744" s="10">
        <f>IF($B744="","",IF(UPPER($C744)="C",D744*E744,IF(UPPER($C744)="V",-D744*I744,0)))</f>
        <v/>
      </c>
    </row>
    <row r="745">
      <c r="A745" s="6" t="n"/>
      <c r="B745" s="7" t="n"/>
      <c r="C745" s="7" t="n"/>
      <c r="D745" s="8" t="n"/>
      <c r="E745" s="9" t="n"/>
      <c r="F745" s="10">
        <f>IF(OR($B745="",D745="",E745=""),"",D745*E745)</f>
        <v/>
      </c>
      <c r="G745" s="11">
        <f>IF($B745="","",SUMIFS($O$1:O744,$B$1:B744,$B745))</f>
        <v/>
      </c>
      <c r="H745" s="10">
        <f>IF($B745="","",SUMIFS($P$1:P744,$B$1:B744,$B745))</f>
        <v/>
      </c>
      <c r="I745" s="10">
        <f>IF($B745="","",IF(G745&lt;=0,0,H745/G745))</f>
        <v/>
      </c>
      <c r="J745" s="11">
        <f>IF($B745="","",G745+O745)</f>
        <v/>
      </c>
      <c r="K745" s="10">
        <f>IF($B745="","",IF(J745&lt;=0,0,(H745+P745)/J745))</f>
        <v/>
      </c>
      <c r="L745" s="10">
        <f>IF(OR($B745="",UPPER($C745)&lt;&gt;"V"),"",D745*(E745-I745))</f>
        <v/>
      </c>
      <c r="M745" s="12">
        <f>IF(A745="","",YEAR(A745)*100+MONTH(A745))</f>
        <v/>
      </c>
      <c r="N745" s="12">
        <f>IF($B745="","",IF(AND(UPPER($C745)="V",D745&gt;G745),"Venda maior que a posição",IF(AND(UPPER($C745)&lt;&gt;"C",UPPER($C745)&lt;&gt;"V"),"Use C ou V","")))</f>
        <v/>
      </c>
      <c r="O745" s="11">
        <f>IF($B745="","",IF(UPPER($C745)="C",D745,IF(UPPER($C745)="V",-D745,0)))</f>
        <v/>
      </c>
      <c r="P745" s="10">
        <f>IF($B745="","",IF(UPPER($C745)="C",D745*E745,IF(UPPER($C745)="V",-D745*I745,0)))</f>
        <v/>
      </c>
    </row>
    <row r="746">
      <c r="A746" s="6" t="n"/>
      <c r="B746" s="7" t="n"/>
      <c r="C746" s="7" t="n"/>
      <c r="D746" s="8" t="n"/>
      <c r="E746" s="9" t="n"/>
      <c r="F746" s="10">
        <f>IF(OR($B746="",D746="",E746=""),"",D746*E746)</f>
        <v/>
      </c>
      <c r="G746" s="11">
        <f>IF($B746="","",SUMIFS($O$1:O745,$B$1:B745,$B746))</f>
        <v/>
      </c>
      <c r="H746" s="10">
        <f>IF($B746="","",SUMIFS($P$1:P745,$B$1:B745,$B746))</f>
        <v/>
      </c>
      <c r="I746" s="10">
        <f>IF($B746="","",IF(G746&lt;=0,0,H746/G746))</f>
        <v/>
      </c>
      <c r="J746" s="11">
        <f>IF($B746="","",G746+O746)</f>
        <v/>
      </c>
      <c r="K746" s="10">
        <f>IF($B746="","",IF(J746&lt;=0,0,(H746+P746)/J746))</f>
        <v/>
      </c>
      <c r="L746" s="10">
        <f>IF(OR($B746="",UPPER($C746)&lt;&gt;"V"),"",D746*(E746-I746))</f>
        <v/>
      </c>
      <c r="M746" s="12">
        <f>IF(A746="","",YEAR(A746)*100+MONTH(A746))</f>
        <v/>
      </c>
      <c r="N746" s="12">
        <f>IF($B746="","",IF(AND(UPPER($C746)="V",D746&gt;G746),"Venda maior que a posição",IF(AND(UPPER($C746)&lt;&gt;"C",UPPER($C746)&lt;&gt;"V"),"Use C ou V","")))</f>
        <v/>
      </c>
      <c r="O746" s="11">
        <f>IF($B746="","",IF(UPPER($C746)="C",D746,IF(UPPER($C746)="V",-D746,0)))</f>
        <v/>
      </c>
      <c r="P746" s="10">
        <f>IF($B746="","",IF(UPPER($C746)="C",D746*E746,IF(UPPER($C746)="V",-D746*I746,0)))</f>
        <v/>
      </c>
    </row>
    <row r="747">
      <c r="A747" s="6" t="n"/>
      <c r="B747" s="7" t="n"/>
      <c r="C747" s="7" t="n"/>
      <c r="D747" s="8" t="n"/>
      <c r="E747" s="9" t="n"/>
      <c r="F747" s="10">
        <f>IF(OR($B747="",D747="",E747=""),"",D747*E747)</f>
        <v/>
      </c>
      <c r="G747" s="11">
        <f>IF($B747="","",SUMIFS($O$1:O746,$B$1:B746,$B747))</f>
        <v/>
      </c>
      <c r="H747" s="10">
        <f>IF($B747="","",SUMIFS($P$1:P746,$B$1:B746,$B747))</f>
        <v/>
      </c>
      <c r="I747" s="10">
        <f>IF($B747="","",IF(G747&lt;=0,0,H747/G747))</f>
        <v/>
      </c>
      <c r="J747" s="11">
        <f>IF($B747="","",G747+O747)</f>
        <v/>
      </c>
      <c r="K747" s="10">
        <f>IF($B747="","",IF(J747&lt;=0,0,(H747+P747)/J747))</f>
        <v/>
      </c>
      <c r="L747" s="10">
        <f>IF(OR($B747="",UPPER($C747)&lt;&gt;"V"),"",D747*(E747-I747))</f>
        <v/>
      </c>
      <c r="M747" s="12">
        <f>IF(A747="","",YEAR(A747)*100+MONTH(A747))</f>
        <v/>
      </c>
      <c r="N747" s="12">
        <f>IF($B747="","",IF(AND(UPPER($C747)="V",D747&gt;G747),"Venda maior que a posição",IF(AND(UPPER($C747)&lt;&gt;"C",UPPER($C747)&lt;&gt;"V"),"Use C ou V","")))</f>
        <v/>
      </c>
      <c r="O747" s="11">
        <f>IF($B747="","",IF(UPPER($C747)="C",D747,IF(UPPER($C747)="V",-D747,0)))</f>
        <v/>
      </c>
      <c r="P747" s="10">
        <f>IF($B747="","",IF(UPPER($C747)="C",D747*E747,IF(UPPER($C747)="V",-D747*I747,0)))</f>
        <v/>
      </c>
    </row>
    <row r="748">
      <c r="A748" s="6" t="n"/>
      <c r="B748" s="7" t="n"/>
      <c r="C748" s="7" t="n"/>
      <c r="D748" s="8" t="n"/>
      <c r="E748" s="9" t="n"/>
      <c r="F748" s="10">
        <f>IF(OR($B748="",D748="",E748=""),"",D748*E748)</f>
        <v/>
      </c>
      <c r="G748" s="11">
        <f>IF($B748="","",SUMIFS($O$1:O747,$B$1:B747,$B748))</f>
        <v/>
      </c>
      <c r="H748" s="10">
        <f>IF($B748="","",SUMIFS($P$1:P747,$B$1:B747,$B748))</f>
        <v/>
      </c>
      <c r="I748" s="10">
        <f>IF($B748="","",IF(G748&lt;=0,0,H748/G748))</f>
        <v/>
      </c>
      <c r="J748" s="11">
        <f>IF($B748="","",G748+O748)</f>
        <v/>
      </c>
      <c r="K748" s="10">
        <f>IF($B748="","",IF(J748&lt;=0,0,(H748+P748)/J748))</f>
        <v/>
      </c>
      <c r="L748" s="10">
        <f>IF(OR($B748="",UPPER($C748)&lt;&gt;"V"),"",D748*(E748-I748))</f>
        <v/>
      </c>
      <c r="M748" s="12">
        <f>IF(A748="","",YEAR(A748)*100+MONTH(A748))</f>
        <v/>
      </c>
      <c r="N748" s="12">
        <f>IF($B748="","",IF(AND(UPPER($C748)="V",D748&gt;G748),"Venda maior que a posição",IF(AND(UPPER($C748)&lt;&gt;"C",UPPER($C748)&lt;&gt;"V"),"Use C ou V","")))</f>
        <v/>
      </c>
      <c r="O748" s="11">
        <f>IF($B748="","",IF(UPPER($C748)="C",D748,IF(UPPER($C748)="V",-D748,0)))</f>
        <v/>
      </c>
      <c r="P748" s="10">
        <f>IF($B748="","",IF(UPPER($C748)="C",D748*E748,IF(UPPER($C748)="V",-D748*I748,0)))</f>
        <v/>
      </c>
    </row>
    <row r="749">
      <c r="A749" s="6" t="n"/>
      <c r="B749" s="7" t="n"/>
      <c r="C749" s="7" t="n"/>
      <c r="D749" s="8" t="n"/>
      <c r="E749" s="9" t="n"/>
      <c r="F749" s="10">
        <f>IF(OR($B749="",D749="",E749=""),"",D749*E749)</f>
        <v/>
      </c>
      <c r="G749" s="11">
        <f>IF($B749="","",SUMIFS($O$1:O748,$B$1:B748,$B749))</f>
        <v/>
      </c>
      <c r="H749" s="10">
        <f>IF($B749="","",SUMIFS($P$1:P748,$B$1:B748,$B749))</f>
        <v/>
      </c>
      <c r="I749" s="10">
        <f>IF($B749="","",IF(G749&lt;=0,0,H749/G749))</f>
        <v/>
      </c>
      <c r="J749" s="11">
        <f>IF($B749="","",G749+O749)</f>
        <v/>
      </c>
      <c r="K749" s="10">
        <f>IF($B749="","",IF(J749&lt;=0,0,(H749+P749)/J749))</f>
        <v/>
      </c>
      <c r="L749" s="10">
        <f>IF(OR($B749="",UPPER($C749)&lt;&gt;"V"),"",D749*(E749-I749))</f>
        <v/>
      </c>
      <c r="M749" s="12">
        <f>IF(A749="","",YEAR(A749)*100+MONTH(A749))</f>
        <v/>
      </c>
      <c r="N749" s="12">
        <f>IF($B749="","",IF(AND(UPPER($C749)="V",D749&gt;G749),"Venda maior que a posição",IF(AND(UPPER($C749)&lt;&gt;"C",UPPER($C749)&lt;&gt;"V"),"Use C ou V","")))</f>
        <v/>
      </c>
      <c r="O749" s="11">
        <f>IF($B749="","",IF(UPPER($C749)="C",D749,IF(UPPER($C749)="V",-D749,0)))</f>
        <v/>
      </c>
      <c r="P749" s="10">
        <f>IF($B749="","",IF(UPPER($C749)="C",D749*E749,IF(UPPER($C749)="V",-D749*I749,0)))</f>
        <v/>
      </c>
    </row>
    <row r="750">
      <c r="A750" s="6" t="n"/>
      <c r="B750" s="7" t="n"/>
      <c r="C750" s="7" t="n"/>
      <c r="D750" s="8" t="n"/>
      <c r="E750" s="9" t="n"/>
      <c r="F750" s="10">
        <f>IF(OR($B750="",D750="",E750=""),"",D750*E750)</f>
        <v/>
      </c>
      <c r="G750" s="11">
        <f>IF($B750="","",SUMIFS($O$1:O749,$B$1:B749,$B750))</f>
        <v/>
      </c>
      <c r="H750" s="10">
        <f>IF($B750="","",SUMIFS($P$1:P749,$B$1:B749,$B750))</f>
        <v/>
      </c>
      <c r="I750" s="10">
        <f>IF($B750="","",IF(G750&lt;=0,0,H750/G750))</f>
        <v/>
      </c>
      <c r="J750" s="11">
        <f>IF($B750="","",G750+O750)</f>
        <v/>
      </c>
      <c r="K750" s="10">
        <f>IF($B750="","",IF(J750&lt;=0,0,(H750+P750)/J750))</f>
        <v/>
      </c>
      <c r="L750" s="10">
        <f>IF(OR($B750="",UPPER($C750)&lt;&gt;"V"),"",D750*(E750-I750))</f>
        <v/>
      </c>
      <c r="M750" s="12">
        <f>IF(A750="","",YEAR(A750)*100+MONTH(A750))</f>
        <v/>
      </c>
      <c r="N750" s="12">
        <f>IF($B750="","",IF(AND(UPPER($C750)="V",D750&gt;G750),"Venda maior que a posição",IF(AND(UPPER($C750)&lt;&gt;"C",UPPER($C750)&lt;&gt;"V"),"Use C ou V","")))</f>
        <v/>
      </c>
      <c r="O750" s="11">
        <f>IF($B750="","",IF(UPPER($C750)="C",D750,IF(UPPER($C750)="V",-D750,0)))</f>
        <v/>
      </c>
      <c r="P750" s="10">
        <f>IF($B750="","",IF(UPPER($C750)="C",D750*E750,IF(UPPER($C750)="V",-D750*I750,0)))</f>
        <v/>
      </c>
    </row>
    <row r="751">
      <c r="A751" s="6" t="n"/>
      <c r="B751" s="7" t="n"/>
      <c r="C751" s="7" t="n"/>
      <c r="D751" s="8" t="n"/>
      <c r="E751" s="9" t="n"/>
      <c r="F751" s="10">
        <f>IF(OR($B751="",D751="",E751=""),"",D751*E751)</f>
        <v/>
      </c>
      <c r="G751" s="11">
        <f>IF($B751="","",SUMIFS($O$1:O750,$B$1:B750,$B751))</f>
        <v/>
      </c>
      <c r="H751" s="10">
        <f>IF($B751="","",SUMIFS($P$1:P750,$B$1:B750,$B751))</f>
        <v/>
      </c>
      <c r="I751" s="10">
        <f>IF($B751="","",IF(G751&lt;=0,0,H751/G751))</f>
        <v/>
      </c>
      <c r="J751" s="11">
        <f>IF($B751="","",G751+O751)</f>
        <v/>
      </c>
      <c r="K751" s="10">
        <f>IF($B751="","",IF(J751&lt;=0,0,(H751+P751)/J751))</f>
        <v/>
      </c>
      <c r="L751" s="10">
        <f>IF(OR($B751="",UPPER($C751)&lt;&gt;"V"),"",D751*(E751-I751))</f>
        <v/>
      </c>
      <c r="M751" s="12">
        <f>IF(A751="","",YEAR(A751)*100+MONTH(A751))</f>
        <v/>
      </c>
      <c r="N751" s="12">
        <f>IF($B751="","",IF(AND(UPPER($C751)="V",D751&gt;G751),"Venda maior que a posição",IF(AND(UPPER($C751)&lt;&gt;"C",UPPER($C751)&lt;&gt;"V"),"Use C ou V","")))</f>
        <v/>
      </c>
      <c r="O751" s="11">
        <f>IF($B751="","",IF(UPPER($C751)="C",D751,IF(UPPER($C751)="V",-D751,0)))</f>
        <v/>
      </c>
      <c r="P751" s="10">
        <f>IF($B751="","",IF(UPPER($C751)="C",D751*E751,IF(UPPER($C751)="V",-D751*I751,0)))</f>
        <v/>
      </c>
    </row>
    <row r="752">
      <c r="A752" s="6" t="n"/>
      <c r="B752" s="7" t="n"/>
      <c r="C752" s="7" t="n"/>
      <c r="D752" s="8" t="n"/>
      <c r="E752" s="9" t="n"/>
      <c r="F752" s="10">
        <f>IF(OR($B752="",D752="",E752=""),"",D752*E752)</f>
        <v/>
      </c>
      <c r="G752" s="11">
        <f>IF($B752="","",SUMIFS($O$1:O751,$B$1:B751,$B752))</f>
        <v/>
      </c>
      <c r="H752" s="10">
        <f>IF($B752="","",SUMIFS($P$1:P751,$B$1:B751,$B752))</f>
        <v/>
      </c>
      <c r="I752" s="10">
        <f>IF($B752="","",IF(G752&lt;=0,0,H752/G752))</f>
        <v/>
      </c>
      <c r="J752" s="11">
        <f>IF($B752="","",G752+O752)</f>
        <v/>
      </c>
      <c r="K752" s="10">
        <f>IF($B752="","",IF(J752&lt;=0,0,(H752+P752)/J752))</f>
        <v/>
      </c>
      <c r="L752" s="10">
        <f>IF(OR($B752="",UPPER($C752)&lt;&gt;"V"),"",D752*(E752-I752))</f>
        <v/>
      </c>
      <c r="M752" s="12">
        <f>IF(A752="","",YEAR(A752)*100+MONTH(A752))</f>
        <v/>
      </c>
      <c r="N752" s="12">
        <f>IF($B752="","",IF(AND(UPPER($C752)="V",D752&gt;G752),"Venda maior que a posição",IF(AND(UPPER($C752)&lt;&gt;"C",UPPER($C752)&lt;&gt;"V"),"Use C ou V","")))</f>
        <v/>
      </c>
      <c r="O752" s="11">
        <f>IF($B752="","",IF(UPPER($C752)="C",D752,IF(UPPER($C752)="V",-D752,0)))</f>
        <v/>
      </c>
      <c r="P752" s="10">
        <f>IF($B752="","",IF(UPPER($C752)="C",D752*E752,IF(UPPER($C752)="V",-D752*I752,0)))</f>
        <v/>
      </c>
    </row>
    <row r="753">
      <c r="A753" s="6" t="n"/>
      <c r="B753" s="7" t="n"/>
      <c r="C753" s="7" t="n"/>
      <c r="D753" s="8" t="n"/>
      <c r="E753" s="9" t="n"/>
      <c r="F753" s="10">
        <f>IF(OR($B753="",D753="",E753=""),"",D753*E753)</f>
        <v/>
      </c>
      <c r="G753" s="11">
        <f>IF($B753="","",SUMIFS($O$1:O752,$B$1:B752,$B753))</f>
        <v/>
      </c>
      <c r="H753" s="10">
        <f>IF($B753="","",SUMIFS($P$1:P752,$B$1:B752,$B753))</f>
        <v/>
      </c>
      <c r="I753" s="10">
        <f>IF($B753="","",IF(G753&lt;=0,0,H753/G753))</f>
        <v/>
      </c>
      <c r="J753" s="11">
        <f>IF($B753="","",G753+O753)</f>
        <v/>
      </c>
      <c r="K753" s="10">
        <f>IF($B753="","",IF(J753&lt;=0,0,(H753+P753)/J753))</f>
        <v/>
      </c>
      <c r="L753" s="10">
        <f>IF(OR($B753="",UPPER($C753)&lt;&gt;"V"),"",D753*(E753-I753))</f>
        <v/>
      </c>
      <c r="M753" s="12">
        <f>IF(A753="","",YEAR(A753)*100+MONTH(A753))</f>
        <v/>
      </c>
      <c r="N753" s="12">
        <f>IF($B753="","",IF(AND(UPPER($C753)="V",D753&gt;G753),"Venda maior que a posição",IF(AND(UPPER($C753)&lt;&gt;"C",UPPER($C753)&lt;&gt;"V"),"Use C ou V","")))</f>
        <v/>
      </c>
      <c r="O753" s="11">
        <f>IF($B753="","",IF(UPPER($C753)="C",D753,IF(UPPER($C753)="V",-D753,0)))</f>
        <v/>
      </c>
      <c r="P753" s="10">
        <f>IF($B753="","",IF(UPPER($C753)="C",D753*E753,IF(UPPER($C753)="V",-D753*I753,0)))</f>
        <v/>
      </c>
    </row>
    <row r="754">
      <c r="A754" s="6" t="n"/>
      <c r="B754" s="7" t="n"/>
      <c r="C754" s="7" t="n"/>
      <c r="D754" s="8" t="n"/>
      <c r="E754" s="9" t="n"/>
      <c r="F754" s="10">
        <f>IF(OR($B754="",D754="",E754=""),"",D754*E754)</f>
        <v/>
      </c>
      <c r="G754" s="11">
        <f>IF($B754="","",SUMIFS($O$1:O753,$B$1:B753,$B754))</f>
        <v/>
      </c>
      <c r="H754" s="10">
        <f>IF($B754="","",SUMIFS($P$1:P753,$B$1:B753,$B754))</f>
        <v/>
      </c>
      <c r="I754" s="10">
        <f>IF($B754="","",IF(G754&lt;=0,0,H754/G754))</f>
        <v/>
      </c>
      <c r="J754" s="11">
        <f>IF($B754="","",G754+O754)</f>
        <v/>
      </c>
      <c r="K754" s="10">
        <f>IF($B754="","",IF(J754&lt;=0,0,(H754+P754)/J754))</f>
        <v/>
      </c>
      <c r="L754" s="10">
        <f>IF(OR($B754="",UPPER($C754)&lt;&gt;"V"),"",D754*(E754-I754))</f>
        <v/>
      </c>
      <c r="M754" s="12">
        <f>IF(A754="","",YEAR(A754)*100+MONTH(A754))</f>
        <v/>
      </c>
      <c r="N754" s="12">
        <f>IF($B754="","",IF(AND(UPPER($C754)="V",D754&gt;G754),"Venda maior que a posição",IF(AND(UPPER($C754)&lt;&gt;"C",UPPER($C754)&lt;&gt;"V"),"Use C ou V","")))</f>
        <v/>
      </c>
      <c r="O754" s="11">
        <f>IF($B754="","",IF(UPPER($C754)="C",D754,IF(UPPER($C754)="V",-D754,0)))</f>
        <v/>
      </c>
      <c r="P754" s="10">
        <f>IF($B754="","",IF(UPPER($C754)="C",D754*E754,IF(UPPER($C754)="V",-D754*I754,0)))</f>
        <v/>
      </c>
    </row>
    <row r="755">
      <c r="A755" s="6" t="n"/>
      <c r="B755" s="7" t="n"/>
      <c r="C755" s="7" t="n"/>
      <c r="D755" s="8" t="n"/>
      <c r="E755" s="9" t="n"/>
      <c r="F755" s="10">
        <f>IF(OR($B755="",D755="",E755=""),"",D755*E755)</f>
        <v/>
      </c>
      <c r="G755" s="11">
        <f>IF($B755="","",SUMIFS($O$1:O754,$B$1:B754,$B755))</f>
        <v/>
      </c>
      <c r="H755" s="10">
        <f>IF($B755="","",SUMIFS($P$1:P754,$B$1:B754,$B755))</f>
        <v/>
      </c>
      <c r="I755" s="10">
        <f>IF($B755="","",IF(G755&lt;=0,0,H755/G755))</f>
        <v/>
      </c>
      <c r="J755" s="11">
        <f>IF($B755="","",G755+O755)</f>
        <v/>
      </c>
      <c r="K755" s="10">
        <f>IF($B755="","",IF(J755&lt;=0,0,(H755+P755)/J755))</f>
        <v/>
      </c>
      <c r="L755" s="10">
        <f>IF(OR($B755="",UPPER($C755)&lt;&gt;"V"),"",D755*(E755-I755))</f>
        <v/>
      </c>
      <c r="M755" s="12">
        <f>IF(A755="","",YEAR(A755)*100+MONTH(A755))</f>
        <v/>
      </c>
      <c r="N755" s="12">
        <f>IF($B755="","",IF(AND(UPPER($C755)="V",D755&gt;G755),"Venda maior que a posição",IF(AND(UPPER($C755)&lt;&gt;"C",UPPER($C755)&lt;&gt;"V"),"Use C ou V","")))</f>
        <v/>
      </c>
      <c r="O755" s="11">
        <f>IF($B755="","",IF(UPPER($C755)="C",D755,IF(UPPER($C755)="V",-D755,0)))</f>
        <v/>
      </c>
      <c r="P755" s="10">
        <f>IF($B755="","",IF(UPPER($C755)="C",D755*E755,IF(UPPER($C755)="V",-D755*I755,0)))</f>
        <v/>
      </c>
    </row>
    <row r="756">
      <c r="A756" s="6" t="n"/>
      <c r="B756" s="7" t="n"/>
      <c r="C756" s="7" t="n"/>
      <c r="D756" s="8" t="n"/>
      <c r="E756" s="9" t="n"/>
      <c r="F756" s="10">
        <f>IF(OR($B756="",D756="",E756=""),"",D756*E756)</f>
        <v/>
      </c>
      <c r="G756" s="11">
        <f>IF($B756="","",SUMIFS($O$1:O755,$B$1:B755,$B756))</f>
        <v/>
      </c>
      <c r="H756" s="10">
        <f>IF($B756="","",SUMIFS($P$1:P755,$B$1:B755,$B756))</f>
        <v/>
      </c>
      <c r="I756" s="10">
        <f>IF($B756="","",IF(G756&lt;=0,0,H756/G756))</f>
        <v/>
      </c>
      <c r="J756" s="11">
        <f>IF($B756="","",G756+O756)</f>
        <v/>
      </c>
      <c r="K756" s="10">
        <f>IF($B756="","",IF(J756&lt;=0,0,(H756+P756)/J756))</f>
        <v/>
      </c>
      <c r="L756" s="10">
        <f>IF(OR($B756="",UPPER($C756)&lt;&gt;"V"),"",D756*(E756-I756))</f>
        <v/>
      </c>
      <c r="M756" s="12">
        <f>IF(A756="","",YEAR(A756)*100+MONTH(A756))</f>
        <v/>
      </c>
      <c r="N756" s="12">
        <f>IF($B756="","",IF(AND(UPPER($C756)="V",D756&gt;G756),"Venda maior que a posição",IF(AND(UPPER($C756)&lt;&gt;"C",UPPER($C756)&lt;&gt;"V"),"Use C ou V","")))</f>
        <v/>
      </c>
      <c r="O756" s="11">
        <f>IF($B756="","",IF(UPPER($C756)="C",D756,IF(UPPER($C756)="V",-D756,0)))</f>
        <v/>
      </c>
      <c r="P756" s="10">
        <f>IF($B756="","",IF(UPPER($C756)="C",D756*E756,IF(UPPER($C756)="V",-D756*I756,0)))</f>
        <v/>
      </c>
    </row>
    <row r="757">
      <c r="A757" s="6" t="n"/>
      <c r="B757" s="7" t="n"/>
      <c r="C757" s="7" t="n"/>
      <c r="D757" s="8" t="n"/>
      <c r="E757" s="9" t="n"/>
      <c r="F757" s="10">
        <f>IF(OR($B757="",D757="",E757=""),"",D757*E757)</f>
        <v/>
      </c>
      <c r="G757" s="11">
        <f>IF($B757="","",SUMIFS($O$1:O756,$B$1:B756,$B757))</f>
        <v/>
      </c>
      <c r="H757" s="10">
        <f>IF($B757="","",SUMIFS($P$1:P756,$B$1:B756,$B757))</f>
        <v/>
      </c>
      <c r="I757" s="10">
        <f>IF($B757="","",IF(G757&lt;=0,0,H757/G757))</f>
        <v/>
      </c>
      <c r="J757" s="11">
        <f>IF($B757="","",G757+O757)</f>
        <v/>
      </c>
      <c r="K757" s="10">
        <f>IF($B757="","",IF(J757&lt;=0,0,(H757+P757)/J757))</f>
        <v/>
      </c>
      <c r="L757" s="10">
        <f>IF(OR($B757="",UPPER($C757)&lt;&gt;"V"),"",D757*(E757-I757))</f>
        <v/>
      </c>
      <c r="M757" s="12">
        <f>IF(A757="","",YEAR(A757)*100+MONTH(A757))</f>
        <v/>
      </c>
      <c r="N757" s="12">
        <f>IF($B757="","",IF(AND(UPPER($C757)="V",D757&gt;G757),"Venda maior que a posição",IF(AND(UPPER($C757)&lt;&gt;"C",UPPER($C757)&lt;&gt;"V"),"Use C ou V","")))</f>
        <v/>
      </c>
      <c r="O757" s="11">
        <f>IF($B757="","",IF(UPPER($C757)="C",D757,IF(UPPER($C757)="V",-D757,0)))</f>
        <v/>
      </c>
      <c r="P757" s="10">
        <f>IF($B757="","",IF(UPPER($C757)="C",D757*E757,IF(UPPER($C757)="V",-D757*I757,0)))</f>
        <v/>
      </c>
    </row>
    <row r="758">
      <c r="A758" s="6" t="n"/>
      <c r="B758" s="7" t="n"/>
      <c r="C758" s="7" t="n"/>
      <c r="D758" s="8" t="n"/>
      <c r="E758" s="9" t="n"/>
      <c r="F758" s="10">
        <f>IF(OR($B758="",D758="",E758=""),"",D758*E758)</f>
        <v/>
      </c>
      <c r="G758" s="11">
        <f>IF($B758="","",SUMIFS($O$1:O757,$B$1:B757,$B758))</f>
        <v/>
      </c>
      <c r="H758" s="10">
        <f>IF($B758="","",SUMIFS($P$1:P757,$B$1:B757,$B758))</f>
        <v/>
      </c>
      <c r="I758" s="10">
        <f>IF($B758="","",IF(G758&lt;=0,0,H758/G758))</f>
        <v/>
      </c>
      <c r="J758" s="11">
        <f>IF($B758="","",G758+O758)</f>
        <v/>
      </c>
      <c r="K758" s="10">
        <f>IF($B758="","",IF(J758&lt;=0,0,(H758+P758)/J758))</f>
        <v/>
      </c>
      <c r="L758" s="10">
        <f>IF(OR($B758="",UPPER($C758)&lt;&gt;"V"),"",D758*(E758-I758))</f>
        <v/>
      </c>
      <c r="M758" s="12">
        <f>IF(A758="","",YEAR(A758)*100+MONTH(A758))</f>
        <v/>
      </c>
      <c r="N758" s="12">
        <f>IF($B758="","",IF(AND(UPPER($C758)="V",D758&gt;G758),"Venda maior que a posição",IF(AND(UPPER($C758)&lt;&gt;"C",UPPER($C758)&lt;&gt;"V"),"Use C ou V","")))</f>
        <v/>
      </c>
      <c r="O758" s="11">
        <f>IF($B758="","",IF(UPPER($C758)="C",D758,IF(UPPER($C758)="V",-D758,0)))</f>
        <v/>
      </c>
      <c r="P758" s="10">
        <f>IF($B758="","",IF(UPPER($C758)="C",D758*E758,IF(UPPER($C758)="V",-D758*I758,0)))</f>
        <v/>
      </c>
    </row>
    <row r="759">
      <c r="A759" s="6" t="n"/>
      <c r="B759" s="7" t="n"/>
      <c r="C759" s="7" t="n"/>
      <c r="D759" s="8" t="n"/>
      <c r="E759" s="9" t="n"/>
      <c r="F759" s="10">
        <f>IF(OR($B759="",D759="",E759=""),"",D759*E759)</f>
        <v/>
      </c>
      <c r="G759" s="11">
        <f>IF($B759="","",SUMIFS($O$1:O758,$B$1:B758,$B759))</f>
        <v/>
      </c>
      <c r="H759" s="10">
        <f>IF($B759="","",SUMIFS($P$1:P758,$B$1:B758,$B759))</f>
        <v/>
      </c>
      <c r="I759" s="10">
        <f>IF($B759="","",IF(G759&lt;=0,0,H759/G759))</f>
        <v/>
      </c>
      <c r="J759" s="11">
        <f>IF($B759="","",G759+O759)</f>
        <v/>
      </c>
      <c r="K759" s="10">
        <f>IF($B759="","",IF(J759&lt;=0,0,(H759+P759)/J759))</f>
        <v/>
      </c>
      <c r="L759" s="10">
        <f>IF(OR($B759="",UPPER($C759)&lt;&gt;"V"),"",D759*(E759-I759))</f>
        <v/>
      </c>
      <c r="M759" s="12">
        <f>IF(A759="","",YEAR(A759)*100+MONTH(A759))</f>
        <v/>
      </c>
      <c r="N759" s="12">
        <f>IF($B759="","",IF(AND(UPPER($C759)="V",D759&gt;G759),"Venda maior que a posição",IF(AND(UPPER($C759)&lt;&gt;"C",UPPER($C759)&lt;&gt;"V"),"Use C ou V","")))</f>
        <v/>
      </c>
      <c r="O759" s="11">
        <f>IF($B759="","",IF(UPPER($C759)="C",D759,IF(UPPER($C759)="V",-D759,0)))</f>
        <v/>
      </c>
      <c r="P759" s="10">
        <f>IF($B759="","",IF(UPPER($C759)="C",D759*E759,IF(UPPER($C759)="V",-D759*I759,0)))</f>
        <v/>
      </c>
    </row>
    <row r="760">
      <c r="A760" s="6" t="n"/>
      <c r="B760" s="7" t="n"/>
      <c r="C760" s="7" t="n"/>
      <c r="D760" s="8" t="n"/>
      <c r="E760" s="9" t="n"/>
      <c r="F760" s="10">
        <f>IF(OR($B760="",D760="",E760=""),"",D760*E760)</f>
        <v/>
      </c>
      <c r="G760" s="11">
        <f>IF($B760="","",SUMIFS($O$1:O759,$B$1:B759,$B760))</f>
        <v/>
      </c>
      <c r="H760" s="10">
        <f>IF($B760="","",SUMIFS($P$1:P759,$B$1:B759,$B760))</f>
        <v/>
      </c>
      <c r="I760" s="10">
        <f>IF($B760="","",IF(G760&lt;=0,0,H760/G760))</f>
        <v/>
      </c>
      <c r="J760" s="11">
        <f>IF($B760="","",G760+O760)</f>
        <v/>
      </c>
      <c r="K760" s="10">
        <f>IF($B760="","",IF(J760&lt;=0,0,(H760+P760)/J760))</f>
        <v/>
      </c>
      <c r="L760" s="10">
        <f>IF(OR($B760="",UPPER($C760)&lt;&gt;"V"),"",D760*(E760-I760))</f>
        <v/>
      </c>
      <c r="M760" s="12">
        <f>IF(A760="","",YEAR(A760)*100+MONTH(A760))</f>
        <v/>
      </c>
      <c r="N760" s="12">
        <f>IF($B760="","",IF(AND(UPPER($C760)="V",D760&gt;G760),"Venda maior que a posição",IF(AND(UPPER($C760)&lt;&gt;"C",UPPER($C760)&lt;&gt;"V"),"Use C ou V","")))</f>
        <v/>
      </c>
      <c r="O760" s="11">
        <f>IF($B760="","",IF(UPPER($C760)="C",D760,IF(UPPER($C760)="V",-D760,0)))</f>
        <v/>
      </c>
      <c r="P760" s="10">
        <f>IF($B760="","",IF(UPPER($C760)="C",D760*E760,IF(UPPER($C760)="V",-D760*I760,0)))</f>
        <v/>
      </c>
    </row>
    <row r="761">
      <c r="A761" s="6" t="n"/>
      <c r="B761" s="7" t="n"/>
      <c r="C761" s="7" t="n"/>
      <c r="D761" s="8" t="n"/>
      <c r="E761" s="9" t="n"/>
      <c r="F761" s="10">
        <f>IF(OR($B761="",D761="",E761=""),"",D761*E761)</f>
        <v/>
      </c>
      <c r="G761" s="11">
        <f>IF($B761="","",SUMIFS($O$1:O760,$B$1:B760,$B761))</f>
        <v/>
      </c>
      <c r="H761" s="10">
        <f>IF($B761="","",SUMIFS($P$1:P760,$B$1:B760,$B761))</f>
        <v/>
      </c>
      <c r="I761" s="10">
        <f>IF($B761="","",IF(G761&lt;=0,0,H761/G761))</f>
        <v/>
      </c>
      <c r="J761" s="11">
        <f>IF($B761="","",G761+O761)</f>
        <v/>
      </c>
      <c r="K761" s="10">
        <f>IF($B761="","",IF(J761&lt;=0,0,(H761+P761)/J761))</f>
        <v/>
      </c>
      <c r="L761" s="10">
        <f>IF(OR($B761="",UPPER($C761)&lt;&gt;"V"),"",D761*(E761-I761))</f>
        <v/>
      </c>
      <c r="M761" s="12">
        <f>IF(A761="","",YEAR(A761)*100+MONTH(A761))</f>
        <v/>
      </c>
      <c r="N761" s="12">
        <f>IF($B761="","",IF(AND(UPPER($C761)="V",D761&gt;G761),"Venda maior que a posição",IF(AND(UPPER($C761)&lt;&gt;"C",UPPER($C761)&lt;&gt;"V"),"Use C ou V","")))</f>
        <v/>
      </c>
      <c r="O761" s="11">
        <f>IF($B761="","",IF(UPPER($C761)="C",D761,IF(UPPER($C761)="V",-D761,0)))</f>
        <v/>
      </c>
      <c r="P761" s="10">
        <f>IF($B761="","",IF(UPPER($C761)="C",D761*E761,IF(UPPER($C761)="V",-D761*I761,0)))</f>
        <v/>
      </c>
    </row>
    <row r="762">
      <c r="A762" s="6" t="n"/>
      <c r="B762" s="7" t="n"/>
      <c r="C762" s="7" t="n"/>
      <c r="D762" s="8" t="n"/>
      <c r="E762" s="9" t="n"/>
      <c r="F762" s="10">
        <f>IF(OR($B762="",D762="",E762=""),"",D762*E762)</f>
        <v/>
      </c>
      <c r="G762" s="11">
        <f>IF($B762="","",SUMIFS($O$1:O761,$B$1:B761,$B762))</f>
        <v/>
      </c>
      <c r="H762" s="10">
        <f>IF($B762="","",SUMIFS($P$1:P761,$B$1:B761,$B762))</f>
        <v/>
      </c>
      <c r="I762" s="10">
        <f>IF($B762="","",IF(G762&lt;=0,0,H762/G762))</f>
        <v/>
      </c>
      <c r="J762" s="11">
        <f>IF($B762="","",G762+O762)</f>
        <v/>
      </c>
      <c r="K762" s="10">
        <f>IF($B762="","",IF(J762&lt;=0,0,(H762+P762)/J762))</f>
        <v/>
      </c>
      <c r="L762" s="10">
        <f>IF(OR($B762="",UPPER($C762)&lt;&gt;"V"),"",D762*(E762-I762))</f>
        <v/>
      </c>
      <c r="M762" s="12">
        <f>IF(A762="","",YEAR(A762)*100+MONTH(A762))</f>
        <v/>
      </c>
      <c r="N762" s="12">
        <f>IF($B762="","",IF(AND(UPPER($C762)="V",D762&gt;G762),"Venda maior que a posição",IF(AND(UPPER($C762)&lt;&gt;"C",UPPER($C762)&lt;&gt;"V"),"Use C ou V","")))</f>
        <v/>
      </c>
      <c r="O762" s="11">
        <f>IF($B762="","",IF(UPPER($C762)="C",D762,IF(UPPER($C762)="V",-D762,0)))</f>
        <v/>
      </c>
      <c r="P762" s="10">
        <f>IF($B762="","",IF(UPPER($C762)="C",D762*E762,IF(UPPER($C762)="V",-D762*I762,0)))</f>
        <v/>
      </c>
    </row>
    <row r="763">
      <c r="A763" s="6" t="n"/>
      <c r="B763" s="7" t="n"/>
      <c r="C763" s="7" t="n"/>
      <c r="D763" s="8" t="n"/>
      <c r="E763" s="9" t="n"/>
      <c r="F763" s="10">
        <f>IF(OR($B763="",D763="",E763=""),"",D763*E763)</f>
        <v/>
      </c>
      <c r="G763" s="11">
        <f>IF($B763="","",SUMIFS($O$1:O762,$B$1:B762,$B763))</f>
        <v/>
      </c>
      <c r="H763" s="10">
        <f>IF($B763="","",SUMIFS($P$1:P762,$B$1:B762,$B763))</f>
        <v/>
      </c>
      <c r="I763" s="10">
        <f>IF($B763="","",IF(G763&lt;=0,0,H763/G763))</f>
        <v/>
      </c>
      <c r="J763" s="11">
        <f>IF($B763="","",G763+O763)</f>
        <v/>
      </c>
      <c r="K763" s="10">
        <f>IF($B763="","",IF(J763&lt;=0,0,(H763+P763)/J763))</f>
        <v/>
      </c>
      <c r="L763" s="10">
        <f>IF(OR($B763="",UPPER($C763)&lt;&gt;"V"),"",D763*(E763-I763))</f>
        <v/>
      </c>
      <c r="M763" s="12">
        <f>IF(A763="","",YEAR(A763)*100+MONTH(A763))</f>
        <v/>
      </c>
      <c r="N763" s="12">
        <f>IF($B763="","",IF(AND(UPPER($C763)="V",D763&gt;G763),"Venda maior que a posição",IF(AND(UPPER($C763)&lt;&gt;"C",UPPER($C763)&lt;&gt;"V"),"Use C ou V","")))</f>
        <v/>
      </c>
      <c r="O763" s="11">
        <f>IF($B763="","",IF(UPPER($C763)="C",D763,IF(UPPER($C763)="V",-D763,0)))</f>
        <v/>
      </c>
      <c r="P763" s="10">
        <f>IF($B763="","",IF(UPPER($C763)="C",D763*E763,IF(UPPER($C763)="V",-D763*I763,0)))</f>
        <v/>
      </c>
    </row>
    <row r="764">
      <c r="A764" s="6" t="n"/>
      <c r="B764" s="7" t="n"/>
      <c r="C764" s="7" t="n"/>
      <c r="D764" s="8" t="n"/>
      <c r="E764" s="9" t="n"/>
      <c r="F764" s="10">
        <f>IF(OR($B764="",D764="",E764=""),"",D764*E764)</f>
        <v/>
      </c>
      <c r="G764" s="11">
        <f>IF($B764="","",SUMIFS($O$1:O763,$B$1:B763,$B764))</f>
        <v/>
      </c>
      <c r="H764" s="10">
        <f>IF($B764="","",SUMIFS($P$1:P763,$B$1:B763,$B764))</f>
        <v/>
      </c>
      <c r="I764" s="10">
        <f>IF($B764="","",IF(G764&lt;=0,0,H764/G764))</f>
        <v/>
      </c>
      <c r="J764" s="11">
        <f>IF($B764="","",G764+O764)</f>
        <v/>
      </c>
      <c r="K764" s="10">
        <f>IF($B764="","",IF(J764&lt;=0,0,(H764+P764)/J764))</f>
        <v/>
      </c>
      <c r="L764" s="10">
        <f>IF(OR($B764="",UPPER($C764)&lt;&gt;"V"),"",D764*(E764-I764))</f>
        <v/>
      </c>
      <c r="M764" s="12">
        <f>IF(A764="","",YEAR(A764)*100+MONTH(A764))</f>
        <v/>
      </c>
      <c r="N764" s="12">
        <f>IF($B764="","",IF(AND(UPPER($C764)="V",D764&gt;G764),"Venda maior que a posição",IF(AND(UPPER($C764)&lt;&gt;"C",UPPER($C764)&lt;&gt;"V"),"Use C ou V","")))</f>
        <v/>
      </c>
      <c r="O764" s="11">
        <f>IF($B764="","",IF(UPPER($C764)="C",D764,IF(UPPER($C764)="V",-D764,0)))</f>
        <v/>
      </c>
      <c r="P764" s="10">
        <f>IF($B764="","",IF(UPPER($C764)="C",D764*E764,IF(UPPER($C764)="V",-D764*I764,0)))</f>
        <v/>
      </c>
    </row>
    <row r="765">
      <c r="A765" s="6" t="n"/>
      <c r="B765" s="7" t="n"/>
      <c r="C765" s="7" t="n"/>
      <c r="D765" s="8" t="n"/>
      <c r="E765" s="9" t="n"/>
      <c r="F765" s="10">
        <f>IF(OR($B765="",D765="",E765=""),"",D765*E765)</f>
        <v/>
      </c>
      <c r="G765" s="11">
        <f>IF($B765="","",SUMIFS($O$1:O764,$B$1:B764,$B765))</f>
        <v/>
      </c>
      <c r="H765" s="10">
        <f>IF($B765="","",SUMIFS($P$1:P764,$B$1:B764,$B765))</f>
        <v/>
      </c>
      <c r="I765" s="10">
        <f>IF($B765="","",IF(G765&lt;=0,0,H765/G765))</f>
        <v/>
      </c>
      <c r="J765" s="11">
        <f>IF($B765="","",G765+O765)</f>
        <v/>
      </c>
      <c r="K765" s="10">
        <f>IF($B765="","",IF(J765&lt;=0,0,(H765+P765)/J765))</f>
        <v/>
      </c>
      <c r="L765" s="10">
        <f>IF(OR($B765="",UPPER($C765)&lt;&gt;"V"),"",D765*(E765-I765))</f>
        <v/>
      </c>
      <c r="M765" s="12">
        <f>IF(A765="","",YEAR(A765)*100+MONTH(A765))</f>
        <v/>
      </c>
      <c r="N765" s="12">
        <f>IF($B765="","",IF(AND(UPPER($C765)="V",D765&gt;G765),"Venda maior que a posição",IF(AND(UPPER($C765)&lt;&gt;"C",UPPER($C765)&lt;&gt;"V"),"Use C ou V","")))</f>
        <v/>
      </c>
      <c r="O765" s="11">
        <f>IF($B765="","",IF(UPPER($C765)="C",D765,IF(UPPER($C765)="V",-D765,0)))</f>
        <v/>
      </c>
      <c r="P765" s="10">
        <f>IF($B765="","",IF(UPPER($C765)="C",D765*E765,IF(UPPER($C765)="V",-D765*I765,0)))</f>
        <v/>
      </c>
    </row>
    <row r="766">
      <c r="A766" s="6" t="n"/>
      <c r="B766" s="7" t="n"/>
      <c r="C766" s="7" t="n"/>
      <c r="D766" s="8" t="n"/>
      <c r="E766" s="9" t="n"/>
      <c r="F766" s="10">
        <f>IF(OR($B766="",D766="",E766=""),"",D766*E766)</f>
        <v/>
      </c>
      <c r="G766" s="11">
        <f>IF($B766="","",SUMIFS($O$1:O765,$B$1:B765,$B766))</f>
        <v/>
      </c>
      <c r="H766" s="10">
        <f>IF($B766="","",SUMIFS($P$1:P765,$B$1:B765,$B766))</f>
        <v/>
      </c>
      <c r="I766" s="10">
        <f>IF($B766="","",IF(G766&lt;=0,0,H766/G766))</f>
        <v/>
      </c>
      <c r="J766" s="11">
        <f>IF($B766="","",G766+O766)</f>
        <v/>
      </c>
      <c r="K766" s="10">
        <f>IF($B766="","",IF(J766&lt;=0,0,(H766+P766)/J766))</f>
        <v/>
      </c>
      <c r="L766" s="10">
        <f>IF(OR($B766="",UPPER($C766)&lt;&gt;"V"),"",D766*(E766-I766))</f>
        <v/>
      </c>
      <c r="M766" s="12">
        <f>IF(A766="","",YEAR(A766)*100+MONTH(A766))</f>
        <v/>
      </c>
      <c r="N766" s="12">
        <f>IF($B766="","",IF(AND(UPPER($C766)="V",D766&gt;G766),"Venda maior que a posição",IF(AND(UPPER($C766)&lt;&gt;"C",UPPER($C766)&lt;&gt;"V"),"Use C ou V","")))</f>
        <v/>
      </c>
      <c r="O766" s="11">
        <f>IF($B766="","",IF(UPPER($C766)="C",D766,IF(UPPER($C766)="V",-D766,0)))</f>
        <v/>
      </c>
      <c r="P766" s="10">
        <f>IF($B766="","",IF(UPPER($C766)="C",D766*E766,IF(UPPER($C766)="V",-D766*I766,0)))</f>
        <v/>
      </c>
    </row>
    <row r="767">
      <c r="A767" s="6" t="n"/>
      <c r="B767" s="7" t="n"/>
      <c r="C767" s="7" t="n"/>
      <c r="D767" s="8" t="n"/>
      <c r="E767" s="9" t="n"/>
      <c r="F767" s="10">
        <f>IF(OR($B767="",D767="",E767=""),"",D767*E767)</f>
        <v/>
      </c>
      <c r="G767" s="11">
        <f>IF($B767="","",SUMIFS($O$1:O766,$B$1:B766,$B767))</f>
        <v/>
      </c>
      <c r="H767" s="10">
        <f>IF($B767="","",SUMIFS($P$1:P766,$B$1:B766,$B767))</f>
        <v/>
      </c>
      <c r="I767" s="10">
        <f>IF($B767="","",IF(G767&lt;=0,0,H767/G767))</f>
        <v/>
      </c>
      <c r="J767" s="11">
        <f>IF($B767="","",G767+O767)</f>
        <v/>
      </c>
      <c r="K767" s="10">
        <f>IF($B767="","",IF(J767&lt;=0,0,(H767+P767)/J767))</f>
        <v/>
      </c>
      <c r="L767" s="10">
        <f>IF(OR($B767="",UPPER($C767)&lt;&gt;"V"),"",D767*(E767-I767))</f>
        <v/>
      </c>
      <c r="M767" s="12">
        <f>IF(A767="","",YEAR(A767)*100+MONTH(A767))</f>
        <v/>
      </c>
      <c r="N767" s="12">
        <f>IF($B767="","",IF(AND(UPPER($C767)="V",D767&gt;G767),"Venda maior que a posição",IF(AND(UPPER($C767)&lt;&gt;"C",UPPER($C767)&lt;&gt;"V"),"Use C ou V","")))</f>
        <v/>
      </c>
      <c r="O767" s="11">
        <f>IF($B767="","",IF(UPPER($C767)="C",D767,IF(UPPER($C767)="V",-D767,0)))</f>
        <v/>
      </c>
      <c r="P767" s="10">
        <f>IF($B767="","",IF(UPPER($C767)="C",D767*E767,IF(UPPER($C767)="V",-D767*I767,0)))</f>
        <v/>
      </c>
    </row>
    <row r="768">
      <c r="A768" s="6" t="n"/>
      <c r="B768" s="7" t="n"/>
      <c r="C768" s="7" t="n"/>
      <c r="D768" s="8" t="n"/>
      <c r="E768" s="9" t="n"/>
      <c r="F768" s="10">
        <f>IF(OR($B768="",D768="",E768=""),"",D768*E768)</f>
        <v/>
      </c>
      <c r="G768" s="11">
        <f>IF($B768="","",SUMIFS($O$1:O767,$B$1:B767,$B768))</f>
        <v/>
      </c>
      <c r="H768" s="10">
        <f>IF($B768="","",SUMIFS($P$1:P767,$B$1:B767,$B768))</f>
        <v/>
      </c>
      <c r="I768" s="10">
        <f>IF($B768="","",IF(G768&lt;=0,0,H768/G768))</f>
        <v/>
      </c>
      <c r="J768" s="11">
        <f>IF($B768="","",G768+O768)</f>
        <v/>
      </c>
      <c r="K768" s="10">
        <f>IF($B768="","",IF(J768&lt;=0,0,(H768+P768)/J768))</f>
        <v/>
      </c>
      <c r="L768" s="10">
        <f>IF(OR($B768="",UPPER($C768)&lt;&gt;"V"),"",D768*(E768-I768))</f>
        <v/>
      </c>
      <c r="M768" s="12">
        <f>IF(A768="","",YEAR(A768)*100+MONTH(A768))</f>
        <v/>
      </c>
      <c r="N768" s="12">
        <f>IF($B768="","",IF(AND(UPPER($C768)="V",D768&gt;G768),"Venda maior que a posição",IF(AND(UPPER($C768)&lt;&gt;"C",UPPER($C768)&lt;&gt;"V"),"Use C ou V","")))</f>
        <v/>
      </c>
      <c r="O768" s="11">
        <f>IF($B768="","",IF(UPPER($C768)="C",D768,IF(UPPER($C768)="V",-D768,0)))</f>
        <v/>
      </c>
      <c r="P768" s="10">
        <f>IF($B768="","",IF(UPPER($C768)="C",D768*E768,IF(UPPER($C768)="V",-D768*I768,0)))</f>
        <v/>
      </c>
    </row>
    <row r="769">
      <c r="A769" s="6" t="n"/>
      <c r="B769" s="7" t="n"/>
      <c r="C769" s="7" t="n"/>
      <c r="D769" s="8" t="n"/>
      <c r="E769" s="9" t="n"/>
      <c r="F769" s="10">
        <f>IF(OR($B769="",D769="",E769=""),"",D769*E769)</f>
        <v/>
      </c>
      <c r="G769" s="11">
        <f>IF($B769="","",SUMIFS($O$1:O768,$B$1:B768,$B769))</f>
        <v/>
      </c>
      <c r="H769" s="10">
        <f>IF($B769="","",SUMIFS($P$1:P768,$B$1:B768,$B769))</f>
        <v/>
      </c>
      <c r="I769" s="10">
        <f>IF($B769="","",IF(G769&lt;=0,0,H769/G769))</f>
        <v/>
      </c>
      <c r="J769" s="11">
        <f>IF($B769="","",G769+O769)</f>
        <v/>
      </c>
      <c r="K769" s="10">
        <f>IF($B769="","",IF(J769&lt;=0,0,(H769+P769)/J769))</f>
        <v/>
      </c>
      <c r="L769" s="10">
        <f>IF(OR($B769="",UPPER($C769)&lt;&gt;"V"),"",D769*(E769-I769))</f>
        <v/>
      </c>
      <c r="M769" s="12">
        <f>IF(A769="","",YEAR(A769)*100+MONTH(A769))</f>
        <v/>
      </c>
      <c r="N769" s="12">
        <f>IF($B769="","",IF(AND(UPPER($C769)="V",D769&gt;G769),"Venda maior que a posição",IF(AND(UPPER($C769)&lt;&gt;"C",UPPER($C769)&lt;&gt;"V"),"Use C ou V","")))</f>
        <v/>
      </c>
      <c r="O769" s="11">
        <f>IF($B769="","",IF(UPPER($C769)="C",D769,IF(UPPER($C769)="V",-D769,0)))</f>
        <v/>
      </c>
      <c r="P769" s="10">
        <f>IF($B769="","",IF(UPPER($C769)="C",D769*E769,IF(UPPER($C769)="V",-D769*I769,0)))</f>
        <v/>
      </c>
    </row>
    <row r="770">
      <c r="A770" s="6" t="n"/>
      <c r="B770" s="7" t="n"/>
      <c r="C770" s="7" t="n"/>
      <c r="D770" s="8" t="n"/>
      <c r="E770" s="9" t="n"/>
      <c r="F770" s="10">
        <f>IF(OR($B770="",D770="",E770=""),"",D770*E770)</f>
        <v/>
      </c>
      <c r="G770" s="11">
        <f>IF($B770="","",SUMIFS($O$1:O769,$B$1:B769,$B770))</f>
        <v/>
      </c>
      <c r="H770" s="10">
        <f>IF($B770="","",SUMIFS($P$1:P769,$B$1:B769,$B770))</f>
        <v/>
      </c>
      <c r="I770" s="10">
        <f>IF($B770="","",IF(G770&lt;=0,0,H770/G770))</f>
        <v/>
      </c>
      <c r="J770" s="11">
        <f>IF($B770="","",G770+O770)</f>
        <v/>
      </c>
      <c r="K770" s="10">
        <f>IF($B770="","",IF(J770&lt;=0,0,(H770+P770)/J770))</f>
        <v/>
      </c>
      <c r="L770" s="10">
        <f>IF(OR($B770="",UPPER($C770)&lt;&gt;"V"),"",D770*(E770-I770))</f>
        <v/>
      </c>
      <c r="M770" s="12">
        <f>IF(A770="","",YEAR(A770)*100+MONTH(A770))</f>
        <v/>
      </c>
      <c r="N770" s="12">
        <f>IF($B770="","",IF(AND(UPPER($C770)="V",D770&gt;G770),"Venda maior que a posição",IF(AND(UPPER($C770)&lt;&gt;"C",UPPER($C770)&lt;&gt;"V"),"Use C ou V","")))</f>
        <v/>
      </c>
      <c r="O770" s="11">
        <f>IF($B770="","",IF(UPPER($C770)="C",D770,IF(UPPER($C770)="V",-D770,0)))</f>
        <v/>
      </c>
      <c r="P770" s="10">
        <f>IF($B770="","",IF(UPPER($C770)="C",D770*E770,IF(UPPER($C770)="V",-D770*I770,0)))</f>
        <v/>
      </c>
    </row>
    <row r="771">
      <c r="A771" s="6" t="n"/>
      <c r="B771" s="7" t="n"/>
      <c r="C771" s="7" t="n"/>
      <c r="D771" s="8" t="n"/>
      <c r="E771" s="9" t="n"/>
      <c r="F771" s="10">
        <f>IF(OR($B771="",D771="",E771=""),"",D771*E771)</f>
        <v/>
      </c>
      <c r="G771" s="11">
        <f>IF($B771="","",SUMIFS($O$1:O770,$B$1:B770,$B771))</f>
        <v/>
      </c>
      <c r="H771" s="10">
        <f>IF($B771="","",SUMIFS($P$1:P770,$B$1:B770,$B771))</f>
        <v/>
      </c>
      <c r="I771" s="10">
        <f>IF($B771="","",IF(G771&lt;=0,0,H771/G771))</f>
        <v/>
      </c>
      <c r="J771" s="11">
        <f>IF($B771="","",G771+O771)</f>
        <v/>
      </c>
      <c r="K771" s="10">
        <f>IF($B771="","",IF(J771&lt;=0,0,(H771+P771)/J771))</f>
        <v/>
      </c>
      <c r="L771" s="10">
        <f>IF(OR($B771="",UPPER($C771)&lt;&gt;"V"),"",D771*(E771-I771))</f>
        <v/>
      </c>
      <c r="M771" s="12">
        <f>IF(A771="","",YEAR(A771)*100+MONTH(A771))</f>
        <v/>
      </c>
      <c r="N771" s="12">
        <f>IF($B771="","",IF(AND(UPPER($C771)="V",D771&gt;G771),"Venda maior que a posição",IF(AND(UPPER($C771)&lt;&gt;"C",UPPER($C771)&lt;&gt;"V"),"Use C ou V","")))</f>
        <v/>
      </c>
      <c r="O771" s="11">
        <f>IF($B771="","",IF(UPPER($C771)="C",D771,IF(UPPER($C771)="V",-D771,0)))</f>
        <v/>
      </c>
      <c r="P771" s="10">
        <f>IF($B771="","",IF(UPPER($C771)="C",D771*E771,IF(UPPER($C771)="V",-D771*I771,0)))</f>
        <v/>
      </c>
    </row>
    <row r="772">
      <c r="A772" s="6" t="n"/>
      <c r="B772" s="7" t="n"/>
      <c r="C772" s="7" t="n"/>
      <c r="D772" s="8" t="n"/>
      <c r="E772" s="9" t="n"/>
      <c r="F772" s="10">
        <f>IF(OR($B772="",D772="",E772=""),"",D772*E772)</f>
        <v/>
      </c>
      <c r="G772" s="11">
        <f>IF($B772="","",SUMIFS($O$1:O771,$B$1:B771,$B772))</f>
        <v/>
      </c>
      <c r="H772" s="10">
        <f>IF($B772="","",SUMIFS($P$1:P771,$B$1:B771,$B772))</f>
        <v/>
      </c>
      <c r="I772" s="10">
        <f>IF($B772="","",IF(G772&lt;=0,0,H772/G772))</f>
        <v/>
      </c>
      <c r="J772" s="11">
        <f>IF($B772="","",G772+O772)</f>
        <v/>
      </c>
      <c r="K772" s="10">
        <f>IF($B772="","",IF(J772&lt;=0,0,(H772+P772)/J772))</f>
        <v/>
      </c>
      <c r="L772" s="10">
        <f>IF(OR($B772="",UPPER($C772)&lt;&gt;"V"),"",D772*(E772-I772))</f>
        <v/>
      </c>
      <c r="M772" s="12">
        <f>IF(A772="","",YEAR(A772)*100+MONTH(A772))</f>
        <v/>
      </c>
      <c r="N772" s="12">
        <f>IF($B772="","",IF(AND(UPPER($C772)="V",D772&gt;G772),"Venda maior que a posição",IF(AND(UPPER($C772)&lt;&gt;"C",UPPER($C772)&lt;&gt;"V"),"Use C ou V","")))</f>
        <v/>
      </c>
      <c r="O772" s="11">
        <f>IF($B772="","",IF(UPPER($C772)="C",D772,IF(UPPER($C772)="V",-D772,0)))</f>
        <v/>
      </c>
      <c r="P772" s="10">
        <f>IF($B772="","",IF(UPPER($C772)="C",D772*E772,IF(UPPER($C772)="V",-D772*I772,0)))</f>
        <v/>
      </c>
    </row>
    <row r="773">
      <c r="A773" s="6" t="n"/>
      <c r="B773" s="7" t="n"/>
      <c r="C773" s="7" t="n"/>
      <c r="D773" s="8" t="n"/>
      <c r="E773" s="9" t="n"/>
      <c r="F773" s="10">
        <f>IF(OR($B773="",D773="",E773=""),"",D773*E773)</f>
        <v/>
      </c>
      <c r="G773" s="11">
        <f>IF($B773="","",SUMIFS($O$1:O772,$B$1:B772,$B773))</f>
        <v/>
      </c>
      <c r="H773" s="10">
        <f>IF($B773="","",SUMIFS($P$1:P772,$B$1:B772,$B773))</f>
        <v/>
      </c>
      <c r="I773" s="10">
        <f>IF($B773="","",IF(G773&lt;=0,0,H773/G773))</f>
        <v/>
      </c>
      <c r="J773" s="11">
        <f>IF($B773="","",G773+O773)</f>
        <v/>
      </c>
      <c r="K773" s="10">
        <f>IF($B773="","",IF(J773&lt;=0,0,(H773+P773)/J773))</f>
        <v/>
      </c>
      <c r="L773" s="10">
        <f>IF(OR($B773="",UPPER($C773)&lt;&gt;"V"),"",D773*(E773-I773))</f>
        <v/>
      </c>
      <c r="M773" s="12">
        <f>IF(A773="","",YEAR(A773)*100+MONTH(A773))</f>
        <v/>
      </c>
      <c r="N773" s="12">
        <f>IF($B773="","",IF(AND(UPPER($C773)="V",D773&gt;G773),"Venda maior que a posição",IF(AND(UPPER($C773)&lt;&gt;"C",UPPER($C773)&lt;&gt;"V"),"Use C ou V","")))</f>
        <v/>
      </c>
      <c r="O773" s="11">
        <f>IF($B773="","",IF(UPPER($C773)="C",D773,IF(UPPER($C773)="V",-D773,0)))</f>
        <v/>
      </c>
      <c r="P773" s="10">
        <f>IF($B773="","",IF(UPPER($C773)="C",D773*E773,IF(UPPER($C773)="V",-D773*I773,0)))</f>
        <v/>
      </c>
    </row>
    <row r="774">
      <c r="A774" s="6" t="n"/>
      <c r="B774" s="7" t="n"/>
      <c r="C774" s="7" t="n"/>
      <c r="D774" s="8" t="n"/>
      <c r="E774" s="9" t="n"/>
      <c r="F774" s="10">
        <f>IF(OR($B774="",D774="",E774=""),"",D774*E774)</f>
        <v/>
      </c>
      <c r="G774" s="11">
        <f>IF($B774="","",SUMIFS($O$1:O773,$B$1:B773,$B774))</f>
        <v/>
      </c>
      <c r="H774" s="10">
        <f>IF($B774="","",SUMIFS($P$1:P773,$B$1:B773,$B774))</f>
        <v/>
      </c>
      <c r="I774" s="10">
        <f>IF($B774="","",IF(G774&lt;=0,0,H774/G774))</f>
        <v/>
      </c>
      <c r="J774" s="11">
        <f>IF($B774="","",G774+O774)</f>
        <v/>
      </c>
      <c r="K774" s="10">
        <f>IF($B774="","",IF(J774&lt;=0,0,(H774+P774)/J774))</f>
        <v/>
      </c>
      <c r="L774" s="10">
        <f>IF(OR($B774="",UPPER($C774)&lt;&gt;"V"),"",D774*(E774-I774))</f>
        <v/>
      </c>
      <c r="M774" s="12">
        <f>IF(A774="","",YEAR(A774)*100+MONTH(A774))</f>
        <v/>
      </c>
      <c r="N774" s="12">
        <f>IF($B774="","",IF(AND(UPPER($C774)="V",D774&gt;G774),"Venda maior que a posição",IF(AND(UPPER($C774)&lt;&gt;"C",UPPER($C774)&lt;&gt;"V"),"Use C ou V","")))</f>
        <v/>
      </c>
      <c r="O774" s="11">
        <f>IF($B774="","",IF(UPPER($C774)="C",D774,IF(UPPER($C774)="V",-D774,0)))</f>
        <v/>
      </c>
      <c r="P774" s="10">
        <f>IF($B774="","",IF(UPPER($C774)="C",D774*E774,IF(UPPER($C774)="V",-D774*I774,0)))</f>
        <v/>
      </c>
    </row>
    <row r="775">
      <c r="A775" s="6" t="n"/>
      <c r="B775" s="7" t="n"/>
      <c r="C775" s="7" t="n"/>
      <c r="D775" s="8" t="n"/>
      <c r="E775" s="9" t="n"/>
      <c r="F775" s="10">
        <f>IF(OR($B775="",D775="",E775=""),"",D775*E775)</f>
        <v/>
      </c>
      <c r="G775" s="11">
        <f>IF($B775="","",SUMIFS($O$1:O774,$B$1:B774,$B775))</f>
        <v/>
      </c>
      <c r="H775" s="10">
        <f>IF($B775="","",SUMIFS($P$1:P774,$B$1:B774,$B775))</f>
        <v/>
      </c>
      <c r="I775" s="10">
        <f>IF($B775="","",IF(G775&lt;=0,0,H775/G775))</f>
        <v/>
      </c>
      <c r="J775" s="11">
        <f>IF($B775="","",G775+O775)</f>
        <v/>
      </c>
      <c r="K775" s="10">
        <f>IF($B775="","",IF(J775&lt;=0,0,(H775+P775)/J775))</f>
        <v/>
      </c>
      <c r="L775" s="10">
        <f>IF(OR($B775="",UPPER($C775)&lt;&gt;"V"),"",D775*(E775-I775))</f>
        <v/>
      </c>
      <c r="M775" s="12">
        <f>IF(A775="","",YEAR(A775)*100+MONTH(A775))</f>
        <v/>
      </c>
      <c r="N775" s="12">
        <f>IF($B775="","",IF(AND(UPPER($C775)="V",D775&gt;G775),"Venda maior que a posição",IF(AND(UPPER($C775)&lt;&gt;"C",UPPER($C775)&lt;&gt;"V"),"Use C ou V","")))</f>
        <v/>
      </c>
      <c r="O775" s="11">
        <f>IF($B775="","",IF(UPPER($C775)="C",D775,IF(UPPER($C775)="V",-D775,0)))</f>
        <v/>
      </c>
      <c r="P775" s="10">
        <f>IF($B775="","",IF(UPPER($C775)="C",D775*E775,IF(UPPER($C775)="V",-D775*I775,0)))</f>
        <v/>
      </c>
    </row>
    <row r="776">
      <c r="A776" s="6" t="n"/>
      <c r="B776" s="7" t="n"/>
      <c r="C776" s="7" t="n"/>
      <c r="D776" s="8" t="n"/>
      <c r="E776" s="9" t="n"/>
      <c r="F776" s="10">
        <f>IF(OR($B776="",D776="",E776=""),"",D776*E776)</f>
        <v/>
      </c>
      <c r="G776" s="11">
        <f>IF($B776="","",SUMIFS($O$1:O775,$B$1:B775,$B776))</f>
        <v/>
      </c>
      <c r="H776" s="10">
        <f>IF($B776="","",SUMIFS($P$1:P775,$B$1:B775,$B776))</f>
        <v/>
      </c>
      <c r="I776" s="10">
        <f>IF($B776="","",IF(G776&lt;=0,0,H776/G776))</f>
        <v/>
      </c>
      <c r="J776" s="11">
        <f>IF($B776="","",G776+O776)</f>
        <v/>
      </c>
      <c r="K776" s="10">
        <f>IF($B776="","",IF(J776&lt;=0,0,(H776+P776)/J776))</f>
        <v/>
      </c>
      <c r="L776" s="10">
        <f>IF(OR($B776="",UPPER($C776)&lt;&gt;"V"),"",D776*(E776-I776))</f>
        <v/>
      </c>
      <c r="M776" s="12">
        <f>IF(A776="","",YEAR(A776)*100+MONTH(A776))</f>
        <v/>
      </c>
      <c r="N776" s="12">
        <f>IF($B776="","",IF(AND(UPPER($C776)="V",D776&gt;G776),"Venda maior que a posição",IF(AND(UPPER($C776)&lt;&gt;"C",UPPER($C776)&lt;&gt;"V"),"Use C ou V","")))</f>
        <v/>
      </c>
      <c r="O776" s="11">
        <f>IF($B776="","",IF(UPPER($C776)="C",D776,IF(UPPER($C776)="V",-D776,0)))</f>
        <v/>
      </c>
      <c r="P776" s="10">
        <f>IF($B776="","",IF(UPPER($C776)="C",D776*E776,IF(UPPER($C776)="V",-D776*I776,0)))</f>
        <v/>
      </c>
    </row>
    <row r="777">
      <c r="A777" s="6" t="n"/>
      <c r="B777" s="7" t="n"/>
      <c r="C777" s="7" t="n"/>
      <c r="D777" s="8" t="n"/>
      <c r="E777" s="9" t="n"/>
      <c r="F777" s="10">
        <f>IF(OR($B777="",D777="",E777=""),"",D777*E777)</f>
        <v/>
      </c>
      <c r="G777" s="11">
        <f>IF($B777="","",SUMIFS($O$1:O776,$B$1:B776,$B777))</f>
        <v/>
      </c>
      <c r="H777" s="10">
        <f>IF($B777="","",SUMIFS($P$1:P776,$B$1:B776,$B777))</f>
        <v/>
      </c>
      <c r="I777" s="10">
        <f>IF($B777="","",IF(G777&lt;=0,0,H777/G777))</f>
        <v/>
      </c>
      <c r="J777" s="11">
        <f>IF($B777="","",G777+O777)</f>
        <v/>
      </c>
      <c r="K777" s="10">
        <f>IF($B777="","",IF(J777&lt;=0,0,(H777+P777)/J777))</f>
        <v/>
      </c>
      <c r="L777" s="10">
        <f>IF(OR($B777="",UPPER($C777)&lt;&gt;"V"),"",D777*(E777-I777))</f>
        <v/>
      </c>
      <c r="M777" s="12">
        <f>IF(A777="","",YEAR(A777)*100+MONTH(A777))</f>
        <v/>
      </c>
      <c r="N777" s="12">
        <f>IF($B777="","",IF(AND(UPPER($C777)="V",D777&gt;G777),"Venda maior que a posição",IF(AND(UPPER($C777)&lt;&gt;"C",UPPER($C777)&lt;&gt;"V"),"Use C ou V","")))</f>
        <v/>
      </c>
      <c r="O777" s="11">
        <f>IF($B777="","",IF(UPPER($C777)="C",D777,IF(UPPER($C777)="V",-D777,0)))</f>
        <v/>
      </c>
      <c r="P777" s="10">
        <f>IF($B777="","",IF(UPPER($C777)="C",D777*E777,IF(UPPER($C777)="V",-D777*I777,0)))</f>
        <v/>
      </c>
    </row>
    <row r="778">
      <c r="A778" s="6" t="n"/>
      <c r="B778" s="7" t="n"/>
      <c r="C778" s="7" t="n"/>
      <c r="D778" s="8" t="n"/>
      <c r="E778" s="9" t="n"/>
      <c r="F778" s="10">
        <f>IF(OR($B778="",D778="",E778=""),"",D778*E778)</f>
        <v/>
      </c>
      <c r="G778" s="11">
        <f>IF($B778="","",SUMIFS($O$1:O777,$B$1:B777,$B778))</f>
        <v/>
      </c>
      <c r="H778" s="10">
        <f>IF($B778="","",SUMIFS($P$1:P777,$B$1:B777,$B778))</f>
        <v/>
      </c>
      <c r="I778" s="10">
        <f>IF($B778="","",IF(G778&lt;=0,0,H778/G778))</f>
        <v/>
      </c>
      <c r="J778" s="11">
        <f>IF($B778="","",G778+O778)</f>
        <v/>
      </c>
      <c r="K778" s="10">
        <f>IF($B778="","",IF(J778&lt;=0,0,(H778+P778)/J778))</f>
        <v/>
      </c>
      <c r="L778" s="10">
        <f>IF(OR($B778="",UPPER($C778)&lt;&gt;"V"),"",D778*(E778-I778))</f>
        <v/>
      </c>
      <c r="M778" s="12">
        <f>IF(A778="","",YEAR(A778)*100+MONTH(A778))</f>
        <v/>
      </c>
      <c r="N778" s="12">
        <f>IF($B778="","",IF(AND(UPPER($C778)="V",D778&gt;G778),"Venda maior que a posição",IF(AND(UPPER($C778)&lt;&gt;"C",UPPER($C778)&lt;&gt;"V"),"Use C ou V","")))</f>
        <v/>
      </c>
      <c r="O778" s="11">
        <f>IF($B778="","",IF(UPPER($C778)="C",D778,IF(UPPER($C778)="V",-D778,0)))</f>
        <v/>
      </c>
      <c r="P778" s="10">
        <f>IF($B778="","",IF(UPPER($C778)="C",D778*E778,IF(UPPER($C778)="V",-D778*I778,0)))</f>
        <v/>
      </c>
    </row>
    <row r="779">
      <c r="A779" s="6" t="n"/>
      <c r="B779" s="7" t="n"/>
      <c r="C779" s="7" t="n"/>
      <c r="D779" s="8" t="n"/>
      <c r="E779" s="9" t="n"/>
      <c r="F779" s="10">
        <f>IF(OR($B779="",D779="",E779=""),"",D779*E779)</f>
        <v/>
      </c>
      <c r="G779" s="11">
        <f>IF($B779="","",SUMIFS($O$1:O778,$B$1:B778,$B779))</f>
        <v/>
      </c>
      <c r="H779" s="10">
        <f>IF($B779="","",SUMIFS($P$1:P778,$B$1:B778,$B779))</f>
        <v/>
      </c>
      <c r="I779" s="10">
        <f>IF($B779="","",IF(G779&lt;=0,0,H779/G779))</f>
        <v/>
      </c>
      <c r="J779" s="11">
        <f>IF($B779="","",G779+O779)</f>
        <v/>
      </c>
      <c r="K779" s="10">
        <f>IF($B779="","",IF(J779&lt;=0,0,(H779+P779)/J779))</f>
        <v/>
      </c>
      <c r="L779" s="10">
        <f>IF(OR($B779="",UPPER($C779)&lt;&gt;"V"),"",D779*(E779-I779))</f>
        <v/>
      </c>
      <c r="M779" s="12">
        <f>IF(A779="","",YEAR(A779)*100+MONTH(A779))</f>
        <v/>
      </c>
      <c r="N779" s="12">
        <f>IF($B779="","",IF(AND(UPPER($C779)="V",D779&gt;G779),"Venda maior que a posição",IF(AND(UPPER($C779)&lt;&gt;"C",UPPER($C779)&lt;&gt;"V"),"Use C ou V","")))</f>
        <v/>
      </c>
      <c r="O779" s="11">
        <f>IF($B779="","",IF(UPPER($C779)="C",D779,IF(UPPER($C779)="V",-D779,0)))</f>
        <v/>
      </c>
      <c r="P779" s="10">
        <f>IF($B779="","",IF(UPPER($C779)="C",D779*E779,IF(UPPER($C779)="V",-D779*I779,0)))</f>
        <v/>
      </c>
    </row>
    <row r="780">
      <c r="A780" s="6" t="n"/>
      <c r="B780" s="7" t="n"/>
      <c r="C780" s="7" t="n"/>
      <c r="D780" s="8" t="n"/>
      <c r="E780" s="9" t="n"/>
      <c r="F780" s="10">
        <f>IF(OR($B780="",D780="",E780=""),"",D780*E780)</f>
        <v/>
      </c>
      <c r="G780" s="11">
        <f>IF($B780="","",SUMIFS($O$1:O779,$B$1:B779,$B780))</f>
        <v/>
      </c>
      <c r="H780" s="10">
        <f>IF($B780="","",SUMIFS($P$1:P779,$B$1:B779,$B780))</f>
        <v/>
      </c>
      <c r="I780" s="10">
        <f>IF($B780="","",IF(G780&lt;=0,0,H780/G780))</f>
        <v/>
      </c>
      <c r="J780" s="11">
        <f>IF($B780="","",G780+O780)</f>
        <v/>
      </c>
      <c r="K780" s="10">
        <f>IF($B780="","",IF(J780&lt;=0,0,(H780+P780)/J780))</f>
        <v/>
      </c>
      <c r="L780" s="10">
        <f>IF(OR($B780="",UPPER($C780)&lt;&gt;"V"),"",D780*(E780-I780))</f>
        <v/>
      </c>
      <c r="M780" s="12">
        <f>IF(A780="","",YEAR(A780)*100+MONTH(A780))</f>
        <v/>
      </c>
      <c r="N780" s="12">
        <f>IF($B780="","",IF(AND(UPPER($C780)="V",D780&gt;G780),"Venda maior que a posição",IF(AND(UPPER($C780)&lt;&gt;"C",UPPER($C780)&lt;&gt;"V"),"Use C ou V","")))</f>
        <v/>
      </c>
      <c r="O780" s="11">
        <f>IF($B780="","",IF(UPPER($C780)="C",D780,IF(UPPER($C780)="V",-D780,0)))</f>
        <v/>
      </c>
      <c r="P780" s="10">
        <f>IF($B780="","",IF(UPPER($C780)="C",D780*E780,IF(UPPER($C780)="V",-D780*I780,0)))</f>
        <v/>
      </c>
    </row>
    <row r="781">
      <c r="A781" s="6" t="n"/>
      <c r="B781" s="7" t="n"/>
      <c r="C781" s="7" t="n"/>
      <c r="D781" s="8" t="n"/>
      <c r="E781" s="9" t="n"/>
      <c r="F781" s="10">
        <f>IF(OR($B781="",D781="",E781=""),"",D781*E781)</f>
        <v/>
      </c>
      <c r="G781" s="11">
        <f>IF($B781="","",SUMIFS($O$1:O780,$B$1:B780,$B781))</f>
        <v/>
      </c>
      <c r="H781" s="10">
        <f>IF($B781="","",SUMIFS($P$1:P780,$B$1:B780,$B781))</f>
        <v/>
      </c>
      <c r="I781" s="10">
        <f>IF($B781="","",IF(G781&lt;=0,0,H781/G781))</f>
        <v/>
      </c>
      <c r="J781" s="11">
        <f>IF($B781="","",G781+O781)</f>
        <v/>
      </c>
      <c r="K781" s="10">
        <f>IF($B781="","",IF(J781&lt;=0,0,(H781+P781)/J781))</f>
        <v/>
      </c>
      <c r="L781" s="10">
        <f>IF(OR($B781="",UPPER($C781)&lt;&gt;"V"),"",D781*(E781-I781))</f>
        <v/>
      </c>
      <c r="M781" s="12">
        <f>IF(A781="","",YEAR(A781)*100+MONTH(A781))</f>
        <v/>
      </c>
      <c r="N781" s="12">
        <f>IF($B781="","",IF(AND(UPPER($C781)="V",D781&gt;G781),"Venda maior que a posição",IF(AND(UPPER($C781)&lt;&gt;"C",UPPER($C781)&lt;&gt;"V"),"Use C ou V","")))</f>
        <v/>
      </c>
      <c r="O781" s="11">
        <f>IF($B781="","",IF(UPPER($C781)="C",D781,IF(UPPER($C781)="V",-D781,0)))</f>
        <v/>
      </c>
      <c r="P781" s="10">
        <f>IF($B781="","",IF(UPPER($C781)="C",D781*E781,IF(UPPER($C781)="V",-D781*I781,0)))</f>
        <v/>
      </c>
    </row>
    <row r="782">
      <c r="A782" s="6" t="n"/>
      <c r="B782" s="7" t="n"/>
      <c r="C782" s="7" t="n"/>
      <c r="D782" s="8" t="n"/>
      <c r="E782" s="9" t="n"/>
      <c r="F782" s="10">
        <f>IF(OR($B782="",D782="",E782=""),"",D782*E782)</f>
        <v/>
      </c>
      <c r="G782" s="11">
        <f>IF($B782="","",SUMIFS($O$1:O781,$B$1:B781,$B782))</f>
        <v/>
      </c>
      <c r="H782" s="10">
        <f>IF($B782="","",SUMIFS($P$1:P781,$B$1:B781,$B782))</f>
        <v/>
      </c>
      <c r="I782" s="10">
        <f>IF($B782="","",IF(G782&lt;=0,0,H782/G782))</f>
        <v/>
      </c>
      <c r="J782" s="11">
        <f>IF($B782="","",G782+O782)</f>
        <v/>
      </c>
      <c r="K782" s="10">
        <f>IF($B782="","",IF(J782&lt;=0,0,(H782+P782)/J782))</f>
        <v/>
      </c>
      <c r="L782" s="10">
        <f>IF(OR($B782="",UPPER($C782)&lt;&gt;"V"),"",D782*(E782-I782))</f>
        <v/>
      </c>
      <c r="M782" s="12">
        <f>IF(A782="","",YEAR(A782)*100+MONTH(A782))</f>
        <v/>
      </c>
      <c r="N782" s="12">
        <f>IF($B782="","",IF(AND(UPPER($C782)="V",D782&gt;G782),"Venda maior que a posição",IF(AND(UPPER($C782)&lt;&gt;"C",UPPER($C782)&lt;&gt;"V"),"Use C ou V","")))</f>
        <v/>
      </c>
      <c r="O782" s="11">
        <f>IF($B782="","",IF(UPPER($C782)="C",D782,IF(UPPER($C782)="V",-D782,0)))</f>
        <v/>
      </c>
      <c r="P782" s="10">
        <f>IF($B782="","",IF(UPPER($C782)="C",D782*E782,IF(UPPER($C782)="V",-D782*I782,0)))</f>
        <v/>
      </c>
    </row>
    <row r="783">
      <c r="A783" s="6" t="n"/>
      <c r="B783" s="7" t="n"/>
      <c r="C783" s="7" t="n"/>
      <c r="D783" s="8" t="n"/>
      <c r="E783" s="9" t="n"/>
      <c r="F783" s="10">
        <f>IF(OR($B783="",D783="",E783=""),"",D783*E783)</f>
        <v/>
      </c>
      <c r="G783" s="11">
        <f>IF($B783="","",SUMIFS($O$1:O782,$B$1:B782,$B783))</f>
        <v/>
      </c>
      <c r="H783" s="10">
        <f>IF($B783="","",SUMIFS($P$1:P782,$B$1:B782,$B783))</f>
        <v/>
      </c>
      <c r="I783" s="10">
        <f>IF($B783="","",IF(G783&lt;=0,0,H783/G783))</f>
        <v/>
      </c>
      <c r="J783" s="11">
        <f>IF($B783="","",G783+O783)</f>
        <v/>
      </c>
      <c r="K783" s="10">
        <f>IF($B783="","",IF(J783&lt;=0,0,(H783+P783)/J783))</f>
        <v/>
      </c>
      <c r="L783" s="10">
        <f>IF(OR($B783="",UPPER($C783)&lt;&gt;"V"),"",D783*(E783-I783))</f>
        <v/>
      </c>
      <c r="M783" s="12">
        <f>IF(A783="","",YEAR(A783)*100+MONTH(A783))</f>
        <v/>
      </c>
      <c r="N783" s="12">
        <f>IF($B783="","",IF(AND(UPPER($C783)="V",D783&gt;G783),"Venda maior que a posição",IF(AND(UPPER($C783)&lt;&gt;"C",UPPER($C783)&lt;&gt;"V"),"Use C ou V","")))</f>
        <v/>
      </c>
      <c r="O783" s="11">
        <f>IF($B783="","",IF(UPPER($C783)="C",D783,IF(UPPER($C783)="V",-D783,0)))</f>
        <v/>
      </c>
      <c r="P783" s="10">
        <f>IF($B783="","",IF(UPPER($C783)="C",D783*E783,IF(UPPER($C783)="V",-D783*I783,0)))</f>
        <v/>
      </c>
    </row>
    <row r="784">
      <c r="A784" s="6" t="n"/>
      <c r="B784" s="7" t="n"/>
      <c r="C784" s="7" t="n"/>
      <c r="D784" s="8" t="n"/>
      <c r="E784" s="9" t="n"/>
      <c r="F784" s="10">
        <f>IF(OR($B784="",D784="",E784=""),"",D784*E784)</f>
        <v/>
      </c>
      <c r="G784" s="11">
        <f>IF($B784="","",SUMIFS($O$1:O783,$B$1:B783,$B784))</f>
        <v/>
      </c>
      <c r="H784" s="10">
        <f>IF($B784="","",SUMIFS($P$1:P783,$B$1:B783,$B784))</f>
        <v/>
      </c>
      <c r="I784" s="10">
        <f>IF($B784="","",IF(G784&lt;=0,0,H784/G784))</f>
        <v/>
      </c>
      <c r="J784" s="11">
        <f>IF($B784="","",G784+O784)</f>
        <v/>
      </c>
      <c r="K784" s="10">
        <f>IF($B784="","",IF(J784&lt;=0,0,(H784+P784)/J784))</f>
        <v/>
      </c>
      <c r="L784" s="10">
        <f>IF(OR($B784="",UPPER($C784)&lt;&gt;"V"),"",D784*(E784-I784))</f>
        <v/>
      </c>
      <c r="M784" s="12">
        <f>IF(A784="","",YEAR(A784)*100+MONTH(A784))</f>
        <v/>
      </c>
      <c r="N784" s="12">
        <f>IF($B784="","",IF(AND(UPPER($C784)="V",D784&gt;G784),"Venda maior que a posição",IF(AND(UPPER($C784)&lt;&gt;"C",UPPER($C784)&lt;&gt;"V"),"Use C ou V","")))</f>
        <v/>
      </c>
      <c r="O784" s="11">
        <f>IF($B784="","",IF(UPPER($C784)="C",D784,IF(UPPER($C784)="V",-D784,0)))</f>
        <v/>
      </c>
      <c r="P784" s="10">
        <f>IF($B784="","",IF(UPPER($C784)="C",D784*E784,IF(UPPER($C784)="V",-D784*I784,0)))</f>
        <v/>
      </c>
    </row>
    <row r="785">
      <c r="A785" s="6" t="n"/>
      <c r="B785" s="7" t="n"/>
      <c r="C785" s="7" t="n"/>
      <c r="D785" s="8" t="n"/>
      <c r="E785" s="9" t="n"/>
      <c r="F785" s="10">
        <f>IF(OR($B785="",D785="",E785=""),"",D785*E785)</f>
        <v/>
      </c>
      <c r="G785" s="11">
        <f>IF($B785="","",SUMIFS($O$1:O784,$B$1:B784,$B785))</f>
        <v/>
      </c>
      <c r="H785" s="10">
        <f>IF($B785="","",SUMIFS($P$1:P784,$B$1:B784,$B785))</f>
        <v/>
      </c>
      <c r="I785" s="10">
        <f>IF($B785="","",IF(G785&lt;=0,0,H785/G785))</f>
        <v/>
      </c>
      <c r="J785" s="11">
        <f>IF($B785="","",G785+O785)</f>
        <v/>
      </c>
      <c r="K785" s="10">
        <f>IF($B785="","",IF(J785&lt;=0,0,(H785+P785)/J785))</f>
        <v/>
      </c>
      <c r="L785" s="10">
        <f>IF(OR($B785="",UPPER($C785)&lt;&gt;"V"),"",D785*(E785-I785))</f>
        <v/>
      </c>
      <c r="M785" s="12">
        <f>IF(A785="","",YEAR(A785)*100+MONTH(A785))</f>
        <v/>
      </c>
      <c r="N785" s="12">
        <f>IF($B785="","",IF(AND(UPPER($C785)="V",D785&gt;G785),"Venda maior que a posição",IF(AND(UPPER($C785)&lt;&gt;"C",UPPER($C785)&lt;&gt;"V"),"Use C ou V","")))</f>
        <v/>
      </c>
      <c r="O785" s="11">
        <f>IF($B785="","",IF(UPPER($C785)="C",D785,IF(UPPER($C785)="V",-D785,0)))</f>
        <v/>
      </c>
      <c r="P785" s="10">
        <f>IF($B785="","",IF(UPPER($C785)="C",D785*E785,IF(UPPER($C785)="V",-D785*I785,0)))</f>
        <v/>
      </c>
    </row>
    <row r="786">
      <c r="A786" s="6" t="n"/>
      <c r="B786" s="7" t="n"/>
      <c r="C786" s="7" t="n"/>
      <c r="D786" s="8" t="n"/>
      <c r="E786" s="9" t="n"/>
      <c r="F786" s="10">
        <f>IF(OR($B786="",D786="",E786=""),"",D786*E786)</f>
        <v/>
      </c>
      <c r="G786" s="11">
        <f>IF($B786="","",SUMIFS($O$1:O785,$B$1:B785,$B786))</f>
        <v/>
      </c>
      <c r="H786" s="10">
        <f>IF($B786="","",SUMIFS($P$1:P785,$B$1:B785,$B786))</f>
        <v/>
      </c>
      <c r="I786" s="10">
        <f>IF($B786="","",IF(G786&lt;=0,0,H786/G786))</f>
        <v/>
      </c>
      <c r="J786" s="11">
        <f>IF($B786="","",G786+O786)</f>
        <v/>
      </c>
      <c r="K786" s="10">
        <f>IF($B786="","",IF(J786&lt;=0,0,(H786+P786)/J786))</f>
        <v/>
      </c>
      <c r="L786" s="10">
        <f>IF(OR($B786="",UPPER($C786)&lt;&gt;"V"),"",D786*(E786-I786))</f>
        <v/>
      </c>
      <c r="M786" s="12">
        <f>IF(A786="","",YEAR(A786)*100+MONTH(A786))</f>
        <v/>
      </c>
      <c r="N786" s="12">
        <f>IF($B786="","",IF(AND(UPPER($C786)="V",D786&gt;G786),"Venda maior que a posição",IF(AND(UPPER($C786)&lt;&gt;"C",UPPER($C786)&lt;&gt;"V"),"Use C ou V","")))</f>
        <v/>
      </c>
      <c r="O786" s="11">
        <f>IF($B786="","",IF(UPPER($C786)="C",D786,IF(UPPER($C786)="V",-D786,0)))</f>
        <v/>
      </c>
      <c r="P786" s="10">
        <f>IF($B786="","",IF(UPPER($C786)="C",D786*E786,IF(UPPER($C786)="V",-D786*I786,0)))</f>
        <v/>
      </c>
    </row>
    <row r="787">
      <c r="A787" s="6" t="n"/>
      <c r="B787" s="7" t="n"/>
      <c r="C787" s="7" t="n"/>
      <c r="D787" s="8" t="n"/>
      <c r="E787" s="9" t="n"/>
      <c r="F787" s="10">
        <f>IF(OR($B787="",D787="",E787=""),"",D787*E787)</f>
        <v/>
      </c>
      <c r="G787" s="11">
        <f>IF($B787="","",SUMIFS($O$1:O786,$B$1:B786,$B787))</f>
        <v/>
      </c>
      <c r="H787" s="10">
        <f>IF($B787="","",SUMIFS($P$1:P786,$B$1:B786,$B787))</f>
        <v/>
      </c>
      <c r="I787" s="10">
        <f>IF($B787="","",IF(G787&lt;=0,0,H787/G787))</f>
        <v/>
      </c>
      <c r="J787" s="11">
        <f>IF($B787="","",G787+O787)</f>
        <v/>
      </c>
      <c r="K787" s="10">
        <f>IF($B787="","",IF(J787&lt;=0,0,(H787+P787)/J787))</f>
        <v/>
      </c>
      <c r="L787" s="10">
        <f>IF(OR($B787="",UPPER($C787)&lt;&gt;"V"),"",D787*(E787-I787))</f>
        <v/>
      </c>
      <c r="M787" s="12">
        <f>IF(A787="","",YEAR(A787)*100+MONTH(A787))</f>
        <v/>
      </c>
      <c r="N787" s="12">
        <f>IF($B787="","",IF(AND(UPPER($C787)="V",D787&gt;G787),"Venda maior que a posição",IF(AND(UPPER($C787)&lt;&gt;"C",UPPER($C787)&lt;&gt;"V"),"Use C ou V","")))</f>
        <v/>
      </c>
      <c r="O787" s="11">
        <f>IF($B787="","",IF(UPPER($C787)="C",D787,IF(UPPER($C787)="V",-D787,0)))</f>
        <v/>
      </c>
      <c r="P787" s="10">
        <f>IF($B787="","",IF(UPPER($C787)="C",D787*E787,IF(UPPER($C787)="V",-D787*I787,0)))</f>
        <v/>
      </c>
    </row>
    <row r="788">
      <c r="A788" s="6" t="n"/>
      <c r="B788" s="7" t="n"/>
      <c r="C788" s="7" t="n"/>
      <c r="D788" s="8" t="n"/>
      <c r="E788" s="9" t="n"/>
      <c r="F788" s="10">
        <f>IF(OR($B788="",D788="",E788=""),"",D788*E788)</f>
        <v/>
      </c>
      <c r="G788" s="11">
        <f>IF($B788="","",SUMIFS($O$1:O787,$B$1:B787,$B788))</f>
        <v/>
      </c>
      <c r="H788" s="10">
        <f>IF($B788="","",SUMIFS($P$1:P787,$B$1:B787,$B788))</f>
        <v/>
      </c>
      <c r="I788" s="10">
        <f>IF($B788="","",IF(G788&lt;=0,0,H788/G788))</f>
        <v/>
      </c>
      <c r="J788" s="11">
        <f>IF($B788="","",G788+O788)</f>
        <v/>
      </c>
      <c r="K788" s="10">
        <f>IF($B788="","",IF(J788&lt;=0,0,(H788+P788)/J788))</f>
        <v/>
      </c>
      <c r="L788" s="10">
        <f>IF(OR($B788="",UPPER($C788)&lt;&gt;"V"),"",D788*(E788-I788))</f>
        <v/>
      </c>
      <c r="M788" s="12">
        <f>IF(A788="","",YEAR(A788)*100+MONTH(A788))</f>
        <v/>
      </c>
      <c r="N788" s="12">
        <f>IF($B788="","",IF(AND(UPPER($C788)="V",D788&gt;G788),"Venda maior que a posição",IF(AND(UPPER($C788)&lt;&gt;"C",UPPER($C788)&lt;&gt;"V"),"Use C ou V","")))</f>
        <v/>
      </c>
      <c r="O788" s="11">
        <f>IF($B788="","",IF(UPPER($C788)="C",D788,IF(UPPER($C788)="V",-D788,0)))</f>
        <v/>
      </c>
      <c r="P788" s="10">
        <f>IF($B788="","",IF(UPPER($C788)="C",D788*E788,IF(UPPER($C788)="V",-D788*I788,0)))</f>
        <v/>
      </c>
    </row>
    <row r="789">
      <c r="A789" s="6" t="n"/>
      <c r="B789" s="7" t="n"/>
      <c r="C789" s="7" t="n"/>
      <c r="D789" s="8" t="n"/>
      <c r="E789" s="9" t="n"/>
      <c r="F789" s="10">
        <f>IF(OR($B789="",D789="",E789=""),"",D789*E789)</f>
        <v/>
      </c>
      <c r="G789" s="11">
        <f>IF($B789="","",SUMIFS($O$1:O788,$B$1:B788,$B789))</f>
        <v/>
      </c>
      <c r="H789" s="10">
        <f>IF($B789="","",SUMIFS($P$1:P788,$B$1:B788,$B789))</f>
        <v/>
      </c>
      <c r="I789" s="10">
        <f>IF($B789="","",IF(G789&lt;=0,0,H789/G789))</f>
        <v/>
      </c>
      <c r="J789" s="11">
        <f>IF($B789="","",G789+O789)</f>
        <v/>
      </c>
      <c r="K789" s="10">
        <f>IF($B789="","",IF(J789&lt;=0,0,(H789+P789)/J789))</f>
        <v/>
      </c>
      <c r="L789" s="10">
        <f>IF(OR($B789="",UPPER($C789)&lt;&gt;"V"),"",D789*(E789-I789))</f>
        <v/>
      </c>
      <c r="M789" s="12">
        <f>IF(A789="","",YEAR(A789)*100+MONTH(A789))</f>
        <v/>
      </c>
      <c r="N789" s="12">
        <f>IF($B789="","",IF(AND(UPPER($C789)="V",D789&gt;G789),"Venda maior que a posição",IF(AND(UPPER($C789)&lt;&gt;"C",UPPER($C789)&lt;&gt;"V"),"Use C ou V","")))</f>
        <v/>
      </c>
      <c r="O789" s="11">
        <f>IF($B789="","",IF(UPPER($C789)="C",D789,IF(UPPER($C789)="V",-D789,0)))</f>
        <v/>
      </c>
      <c r="P789" s="10">
        <f>IF($B789="","",IF(UPPER($C789)="C",D789*E789,IF(UPPER($C789)="V",-D789*I789,0)))</f>
        <v/>
      </c>
    </row>
    <row r="790">
      <c r="A790" s="6" t="n"/>
      <c r="B790" s="7" t="n"/>
      <c r="C790" s="7" t="n"/>
      <c r="D790" s="8" t="n"/>
      <c r="E790" s="9" t="n"/>
      <c r="F790" s="10">
        <f>IF(OR($B790="",D790="",E790=""),"",D790*E790)</f>
        <v/>
      </c>
      <c r="G790" s="11">
        <f>IF($B790="","",SUMIFS($O$1:O789,$B$1:B789,$B790))</f>
        <v/>
      </c>
      <c r="H790" s="10">
        <f>IF($B790="","",SUMIFS($P$1:P789,$B$1:B789,$B790))</f>
        <v/>
      </c>
      <c r="I790" s="10">
        <f>IF($B790="","",IF(G790&lt;=0,0,H790/G790))</f>
        <v/>
      </c>
      <c r="J790" s="11">
        <f>IF($B790="","",G790+O790)</f>
        <v/>
      </c>
      <c r="K790" s="10">
        <f>IF($B790="","",IF(J790&lt;=0,0,(H790+P790)/J790))</f>
        <v/>
      </c>
      <c r="L790" s="10">
        <f>IF(OR($B790="",UPPER($C790)&lt;&gt;"V"),"",D790*(E790-I790))</f>
        <v/>
      </c>
      <c r="M790" s="12">
        <f>IF(A790="","",YEAR(A790)*100+MONTH(A790))</f>
        <v/>
      </c>
      <c r="N790" s="12">
        <f>IF($B790="","",IF(AND(UPPER($C790)="V",D790&gt;G790),"Venda maior que a posição",IF(AND(UPPER($C790)&lt;&gt;"C",UPPER($C790)&lt;&gt;"V"),"Use C ou V","")))</f>
        <v/>
      </c>
      <c r="O790" s="11">
        <f>IF($B790="","",IF(UPPER($C790)="C",D790,IF(UPPER($C790)="V",-D790,0)))</f>
        <v/>
      </c>
      <c r="P790" s="10">
        <f>IF($B790="","",IF(UPPER($C790)="C",D790*E790,IF(UPPER($C790)="V",-D790*I790,0)))</f>
        <v/>
      </c>
    </row>
    <row r="791">
      <c r="A791" s="6" t="n"/>
      <c r="B791" s="7" t="n"/>
      <c r="C791" s="7" t="n"/>
      <c r="D791" s="8" t="n"/>
      <c r="E791" s="9" t="n"/>
      <c r="F791" s="10">
        <f>IF(OR($B791="",D791="",E791=""),"",D791*E791)</f>
        <v/>
      </c>
      <c r="G791" s="11">
        <f>IF($B791="","",SUMIFS($O$1:O790,$B$1:B790,$B791))</f>
        <v/>
      </c>
      <c r="H791" s="10">
        <f>IF($B791="","",SUMIFS($P$1:P790,$B$1:B790,$B791))</f>
        <v/>
      </c>
      <c r="I791" s="10">
        <f>IF($B791="","",IF(G791&lt;=0,0,H791/G791))</f>
        <v/>
      </c>
      <c r="J791" s="11">
        <f>IF($B791="","",G791+O791)</f>
        <v/>
      </c>
      <c r="K791" s="10">
        <f>IF($B791="","",IF(J791&lt;=0,0,(H791+P791)/J791))</f>
        <v/>
      </c>
      <c r="L791" s="10">
        <f>IF(OR($B791="",UPPER($C791)&lt;&gt;"V"),"",D791*(E791-I791))</f>
        <v/>
      </c>
      <c r="M791" s="12">
        <f>IF(A791="","",YEAR(A791)*100+MONTH(A791))</f>
        <v/>
      </c>
      <c r="N791" s="12">
        <f>IF($B791="","",IF(AND(UPPER($C791)="V",D791&gt;G791),"Venda maior que a posição",IF(AND(UPPER($C791)&lt;&gt;"C",UPPER($C791)&lt;&gt;"V"),"Use C ou V","")))</f>
        <v/>
      </c>
      <c r="O791" s="11">
        <f>IF($B791="","",IF(UPPER($C791)="C",D791,IF(UPPER($C791)="V",-D791,0)))</f>
        <v/>
      </c>
      <c r="P791" s="10">
        <f>IF($B791="","",IF(UPPER($C791)="C",D791*E791,IF(UPPER($C791)="V",-D791*I791,0)))</f>
        <v/>
      </c>
    </row>
    <row r="792">
      <c r="A792" s="6" t="n"/>
      <c r="B792" s="7" t="n"/>
      <c r="C792" s="7" t="n"/>
      <c r="D792" s="8" t="n"/>
      <c r="E792" s="9" t="n"/>
      <c r="F792" s="10">
        <f>IF(OR($B792="",D792="",E792=""),"",D792*E792)</f>
        <v/>
      </c>
      <c r="G792" s="11">
        <f>IF($B792="","",SUMIFS($O$1:O791,$B$1:B791,$B792))</f>
        <v/>
      </c>
      <c r="H792" s="10">
        <f>IF($B792="","",SUMIFS($P$1:P791,$B$1:B791,$B792))</f>
        <v/>
      </c>
      <c r="I792" s="10">
        <f>IF($B792="","",IF(G792&lt;=0,0,H792/G792))</f>
        <v/>
      </c>
      <c r="J792" s="11">
        <f>IF($B792="","",G792+O792)</f>
        <v/>
      </c>
      <c r="K792" s="10">
        <f>IF($B792="","",IF(J792&lt;=0,0,(H792+P792)/J792))</f>
        <v/>
      </c>
      <c r="L792" s="10">
        <f>IF(OR($B792="",UPPER($C792)&lt;&gt;"V"),"",D792*(E792-I792))</f>
        <v/>
      </c>
      <c r="M792" s="12">
        <f>IF(A792="","",YEAR(A792)*100+MONTH(A792))</f>
        <v/>
      </c>
      <c r="N792" s="12">
        <f>IF($B792="","",IF(AND(UPPER($C792)="V",D792&gt;G792),"Venda maior que a posição",IF(AND(UPPER($C792)&lt;&gt;"C",UPPER($C792)&lt;&gt;"V"),"Use C ou V","")))</f>
        <v/>
      </c>
      <c r="O792" s="11">
        <f>IF($B792="","",IF(UPPER($C792)="C",D792,IF(UPPER($C792)="V",-D792,0)))</f>
        <v/>
      </c>
      <c r="P792" s="10">
        <f>IF($B792="","",IF(UPPER($C792)="C",D792*E792,IF(UPPER($C792)="V",-D792*I792,0)))</f>
        <v/>
      </c>
    </row>
    <row r="793">
      <c r="A793" s="6" t="n"/>
      <c r="B793" s="7" t="n"/>
      <c r="C793" s="7" t="n"/>
      <c r="D793" s="8" t="n"/>
      <c r="E793" s="9" t="n"/>
      <c r="F793" s="10">
        <f>IF(OR($B793="",D793="",E793=""),"",D793*E793)</f>
        <v/>
      </c>
      <c r="G793" s="11">
        <f>IF($B793="","",SUMIFS($O$1:O792,$B$1:B792,$B793))</f>
        <v/>
      </c>
      <c r="H793" s="10">
        <f>IF($B793="","",SUMIFS($P$1:P792,$B$1:B792,$B793))</f>
        <v/>
      </c>
      <c r="I793" s="10">
        <f>IF($B793="","",IF(G793&lt;=0,0,H793/G793))</f>
        <v/>
      </c>
      <c r="J793" s="11">
        <f>IF($B793="","",G793+O793)</f>
        <v/>
      </c>
      <c r="K793" s="10">
        <f>IF($B793="","",IF(J793&lt;=0,0,(H793+P793)/J793))</f>
        <v/>
      </c>
      <c r="L793" s="10">
        <f>IF(OR($B793="",UPPER($C793)&lt;&gt;"V"),"",D793*(E793-I793))</f>
        <v/>
      </c>
      <c r="M793" s="12">
        <f>IF(A793="","",YEAR(A793)*100+MONTH(A793))</f>
        <v/>
      </c>
      <c r="N793" s="12">
        <f>IF($B793="","",IF(AND(UPPER($C793)="V",D793&gt;G793),"Venda maior que a posição",IF(AND(UPPER($C793)&lt;&gt;"C",UPPER($C793)&lt;&gt;"V"),"Use C ou V","")))</f>
        <v/>
      </c>
      <c r="O793" s="11">
        <f>IF($B793="","",IF(UPPER($C793)="C",D793,IF(UPPER($C793)="V",-D793,0)))</f>
        <v/>
      </c>
      <c r="P793" s="10">
        <f>IF($B793="","",IF(UPPER($C793)="C",D793*E793,IF(UPPER($C793)="V",-D793*I793,0)))</f>
        <v/>
      </c>
    </row>
    <row r="794">
      <c r="A794" s="6" t="n"/>
      <c r="B794" s="7" t="n"/>
      <c r="C794" s="7" t="n"/>
      <c r="D794" s="8" t="n"/>
      <c r="E794" s="9" t="n"/>
      <c r="F794" s="10">
        <f>IF(OR($B794="",D794="",E794=""),"",D794*E794)</f>
        <v/>
      </c>
      <c r="G794" s="11">
        <f>IF($B794="","",SUMIFS($O$1:O793,$B$1:B793,$B794))</f>
        <v/>
      </c>
      <c r="H794" s="10">
        <f>IF($B794="","",SUMIFS($P$1:P793,$B$1:B793,$B794))</f>
        <v/>
      </c>
      <c r="I794" s="10">
        <f>IF($B794="","",IF(G794&lt;=0,0,H794/G794))</f>
        <v/>
      </c>
      <c r="J794" s="11">
        <f>IF($B794="","",G794+O794)</f>
        <v/>
      </c>
      <c r="K794" s="10">
        <f>IF($B794="","",IF(J794&lt;=0,0,(H794+P794)/J794))</f>
        <v/>
      </c>
      <c r="L794" s="10">
        <f>IF(OR($B794="",UPPER($C794)&lt;&gt;"V"),"",D794*(E794-I794))</f>
        <v/>
      </c>
      <c r="M794" s="12">
        <f>IF(A794="","",YEAR(A794)*100+MONTH(A794))</f>
        <v/>
      </c>
      <c r="N794" s="12">
        <f>IF($B794="","",IF(AND(UPPER($C794)="V",D794&gt;G794),"Venda maior que a posição",IF(AND(UPPER($C794)&lt;&gt;"C",UPPER($C794)&lt;&gt;"V"),"Use C ou V","")))</f>
        <v/>
      </c>
      <c r="O794" s="11">
        <f>IF($B794="","",IF(UPPER($C794)="C",D794,IF(UPPER($C794)="V",-D794,0)))</f>
        <v/>
      </c>
      <c r="P794" s="10">
        <f>IF($B794="","",IF(UPPER($C794)="C",D794*E794,IF(UPPER($C794)="V",-D794*I794,0)))</f>
        <v/>
      </c>
    </row>
    <row r="795">
      <c r="A795" s="6" t="n"/>
      <c r="B795" s="7" t="n"/>
      <c r="C795" s="7" t="n"/>
      <c r="D795" s="8" t="n"/>
      <c r="E795" s="9" t="n"/>
      <c r="F795" s="10">
        <f>IF(OR($B795="",D795="",E795=""),"",D795*E795)</f>
        <v/>
      </c>
      <c r="G795" s="11">
        <f>IF($B795="","",SUMIFS($O$1:O794,$B$1:B794,$B795))</f>
        <v/>
      </c>
      <c r="H795" s="10">
        <f>IF($B795="","",SUMIFS($P$1:P794,$B$1:B794,$B795))</f>
        <v/>
      </c>
      <c r="I795" s="10">
        <f>IF($B795="","",IF(G795&lt;=0,0,H795/G795))</f>
        <v/>
      </c>
      <c r="J795" s="11">
        <f>IF($B795="","",G795+O795)</f>
        <v/>
      </c>
      <c r="K795" s="10">
        <f>IF($B795="","",IF(J795&lt;=0,0,(H795+P795)/J795))</f>
        <v/>
      </c>
      <c r="L795" s="10">
        <f>IF(OR($B795="",UPPER($C795)&lt;&gt;"V"),"",D795*(E795-I795))</f>
        <v/>
      </c>
      <c r="M795" s="12">
        <f>IF(A795="","",YEAR(A795)*100+MONTH(A795))</f>
        <v/>
      </c>
      <c r="N795" s="12">
        <f>IF($B795="","",IF(AND(UPPER($C795)="V",D795&gt;G795),"Venda maior que a posição",IF(AND(UPPER($C795)&lt;&gt;"C",UPPER($C795)&lt;&gt;"V"),"Use C ou V","")))</f>
        <v/>
      </c>
      <c r="O795" s="11">
        <f>IF($B795="","",IF(UPPER($C795)="C",D795,IF(UPPER($C795)="V",-D795,0)))</f>
        <v/>
      </c>
      <c r="P795" s="10">
        <f>IF($B795="","",IF(UPPER($C795)="C",D795*E795,IF(UPPER($C795)="V",-D795*I795,0)))</f>
        <v/>
      </c>
    </row>
    <row r="796">
      <c r="A796" s="6" t="n"/>
      <c r="B796" s="7" t="n"/>
      <c r="C796" s="7" t="n"/>
      <c r="D796" s="8" t="n"/>
      <c r="E796" s="9" t="n"/>
      <c r="F796" s="10">
        <f>IF(OR($B796="",D796="",E796=""),"",D796*E796)</f>
        <v/>
      </c>
      <c r="G796" s="11">
        <f>IF($B796="","",SUMIFS($O$1:O795,$B$1:B795,$B796))</f>
        <v/>
      </c>
      <c r="H796" s="10">
        <f>IF($B796="","",SUMIFS($P$1:P795,$B$1:B795,$B796))</f>
        <v/>
      </c>
      <c r="I796" s="10">
        <f>IF($B796="","",IF(G796&lt;=0,0,H796/G796))</f>
        <v/>
      </c>
      <c r="J796" s="11">
        <f>IF($B796="","",G796+O796)</f>
        <v/>
      </c>
      <c r="K796" s="10">
        <f>IF($B796="","",IF(J796&lt;=0,0,(H796+P796)/J796))</f>
        <v/>
      </c>
      <c r="L796" s="10">
        <f>IF(OR($B796="",UPPER($C796)&lt;&gt;"V"),"",D796*(E796-I796))</f>
        <v/>
      </c>
      <c r="M796" s="12">
        <f>IF(A796="","",YEAR(A796)*100+MONTH(A796))</f>
        <v/>
      </c>
      <c r="N796" s="12">
        <f>IF($B796="","",IF(AND(UPPER($C796)="V",D796&gt;G796),"Venda maior que a posição",IF(AND(UPPER($C796)&lt;&gt;"C",UPPER($C796)&lt;&gt;"V"),"Use C ou V","")))</f>
        <v/>
      </c>
      <c r="O796" s="11">
        <f>IF($B796="","",IF(UPPER($C796)="C",D796,IF(UPPER($C796)="V",-D796,0)))</f>
        <v/>
      </c>
      <c r="P796" s="10">
        <f>IF($B796="","",IF(UPPER($C796)="C",D796*E796,IF(UPPER($C796)="V",-D796*I796,0)))</f>
        <v/>
      </c>
    </row>
    <row r="797">
      <c r="A797" s="6" t="n"/>
      <c r="B797" s="7" t="n"/>
      <c r="C797" s="7" t="n"/>
      <c r="D797" s="8" t="n"/>
      <c r="E797" s="9" t="n"/>
      <c r="F797" s="10">
        <f>IF(OR($B797="",D797="",E797=""),"",D797*E797)</f>
        <v/>
      </c>
      <c r="G797" s="11">
        <f>IF($B797="","",SUMIFS($O$1:O796,$B$1:B796,$B797))</f>
        <v/>
      </c>
      <c r="H797" s="10">
        <f>IF($B797="","",SUMIFS($P$1:P796,$B$1:B796,$B797))</f>
        <v/>
      </c>
      <c r="I797" s="10">
        <f>IF($B797="","",IF(G797&lt;=0,0,H797/G797))</f>
        <v/>
      </c>
      <c r="J797" s="11">
        <f>IF($B797="","",G797+O797)</f>
        <v/>
      </c>
      <c r="K797" s="10">
        <f>IF($B797="","",IF(J797&lt;=0,0,(H797+P797)/J797))</f>
        <v/>
      </c>
      <c r="L797" s="10">
        <f>IF(OR($B797="",UPPER($C797)&lt;&gt;"V"),"",D797*(E797-I797))</f>
        <v/>
      </c>
      <c r="M797" s="12">
        <f>IF(A797="","",YEAR(A797)*100+MONTH(A797))</f>
        <v/>
      </c>
      <c r="N797" s="12">
        <f>IF($B797="","",IF(AND(UPPER($C797)="V",D797&gt;G797),"Venda maior que a posição",IF(AND(UPPER($C797)&lt;&gt;"C",UPPER($C797)&lt;&gt;"V"),"Use C ou V","")))</f>
        <v/>
      </c>
      <c r="O797" s="11">
        <f>IF($B797="","",IF(UPPER($C797)="C",D797,IF(UPPER($C797)="V",-D797,0)))</f>
        <v/>
      </c>
      <c r="P797" s="10">
        <f>IF($B797="","",IF(UPPER($C797)="C",D797*E797,IF(UPPER($C797)="V",-D797*I797,0)))</f>
        <v/>
      </c>
    </row>
    <row r="798">
      <c r="A798" s="6" t="n"/>
      <c r="B798" s="7" t="n"/>
      <c r="C798" s="7" t="n"/>
      <c r="D798" s="8" t="n"/>
      <c r="E798" s="9" t="n"/>
      <c r="F798" s="10">
        <f>IF(OR($B798="",D798="",E798=""),"",D798*E798)</f>
        <v/>
      </c>
      <c r="G798" s="11">
        <f>IF($B798="","",SUMIFS($O$1:O797,$B$1:B797,$B798))</f>
        <v/>
      </c>
      <c r="H798" s="10">
        <f>IF($B798="","",SUMIFS($P$1:P797,$B$1:B797,$B798))</f>
        <v/>
      </c>
      <c r="I798" s="10">
        <f>IF($B798="","",IF(G798&lt;=0,0,H798/G798))</f>
        <v/>
      </c>
      <c r="J798" s="11">
        <f>IF($B798="","",G798+O798)</f>
        <v/>
      </c>
      <c r="K798" s="10">
        <f>IF($B798="","",IF(J798&lt;=0,0,(H798+P798)/J798))</f>
        <v/>
      </c>
      <c r="L798" s="10">
        <f>IF(OR($B798="",UPPER($C798)&lt;&gt;"V"),"",D798*(E798-I798))</f>
        <v/>
      </c>
      <c r="M798" s="12">
        <f>IF(A798="","",YEAR(A798)*100+MONTH(A798))</f>
        <v/>
      </c>
      <c r="N798" s="12">
        <f>IF($B798="","",IF(AND(UPPER($C798)="V",D798&gt;G798),"Venda maior que a posição",IF(AND(UPPER($C798)&lt;&gt;"C",UPPER($C798)&lt;&gt;"V"),"Use C ou V","")))</f>
        <v/>
      </c>
      <c r="O798" s="11">
        <f>IF($B798="","",IF(UPPER($C798)="C",D798,IF(UPPER($C798)="V",-D798,0)))</f>
        <v/>
      </c>
      <c r="P798" s="10">
        <f>IF($B798="","",IF(UPPER($C798)="C",D798*E798,IF(UPPER($C798)="V",-D798*I798,0)))</f>
        <v/>
      </c>
    </row>
    <row r="799">
      <c r="A799" s="6" t="n"/>
      <c r="B799" s="7" t="n"/>
      <c r="C799" s="7" t="n"/>
      <c r="D799" s="8" t="n"/>
      <c r="E799" s="9" t="n"/>
      <c r="F799" s="10">
        <f>IF(OR($B799="",D799="",E799=""),"",D799*E799)</f>
        <v/>
      </c>
      <c r="G799" s="11">
        <f>IF($B799="","",SUMIFS($O$1:O798,$B$1:B798,$B799))</f>
        <v/>
      </c>
      <c r="H799" s="10">
        <f>IF($B799="","",SUMIFS($P$1:P798,$B$1:B798,$B799))</f>
        <v/>
      </c>
      <c r="I799" s="10">
        <f>IF($B799="","",IF(G799&lt;=0,0,H799/G799))</f>
        <v/>
      </c>
      <c r="J799" s="11">
        <f>IF($B799="","",G799+O799)</f>
        <v/>
      </c>
      <c r="K799" s="10">
        <f>IF($B799="","",IF(J799&lt;=0,0,(H799+P799)/J799))</f>
        <v/>
      </c>
      <c r="L799" s="10">
        <f>IF(OR($B799="",UPPER($C799)&lt;&gt;"V"),"",D799*(E799-I799))</f>
        <v/>
      </c>
      <c r="M799" s="12">
        <f>IF(A799="","",YEAR(A799)*100+MONTH(A799))</f>
        <v/>
      </c>
      <c r="N799" s="12">
        <f>IF($B799="","",IF(AND(UPPER($C799)="V",D799&gt;G799),"Venda maior que a posição",IF(AND(UPPER($C799)&lt;&gt;"C",UPPER($C799)&lt;&gt;"V"),"Use C ou V","")))</f>
        <v/>
      </c>
      <c r="O799" s="11">
        <f>IF($B799="","",IF(UPPER($C799)="C",D799,IF(UPPER($C799)="V",-D799,0)))</f>
        <v/>
      </c>
      <c r="P799" s="10">
        <f>IF($B799="","",IF(UPPER($C799)="C",D799*E799,IF(UPPER($C799)="V",-D799*I799,0)))</f>
        <v/>
      </c>
    </row>
    <row r="800">
      <c r="A800" s="6" t="n"/>
      <c r="B800" s="7" t="n"/>
      <c r="C800" s="7" t="n"/>
      <c r="D800" s="8" t="n"/>
      <c r="E800" s="9" t="n"/>
      <c r="F800" s="10">
        <f>IF(OR($B800="",D800="",E800=""),"",D800*E800)</f>
        <v/>
      </c>
      <c r="G800" s="11">
        <f>IF($B800="","",SUMIFS($O$1:O799,$B$1:B799,$B800))</f>
        <v/>
      </c>
      <c r="H800" s="10">
        <f>IF($B800="","",SUMIFS($P$1:P799,$B$1:B799,$B800))</f>
        <v/>
      </c>
      <c r="I800" s="10">
        <f>IF($B800="","",IF(G800&lt;=0,0,H800/G800))</f>
        <v/>
      </c>
      <c r="J800" s="11">
        <f>IF($B800="","",G800+O800)</f>
        <v/>
      </c>
      <c r="K800" s="10">
        <f>IF($B800="","",IF(J800&lt;=0,0,(H800+P800)/J800))</f>
        <v/>
      </c>
      <c r="L800" s="10">
        <f>IF(OR($B800="",UPPER($C800)&lt;&gt;"V"),"",D800*(E800-I800))</f>
        <v/>
      </c>
      <c r="M800" s="12">
        <f>IF(A800="","",YEAR(A800)*100+MONTH(A800))</f>
        <v/>
      </c>
      <c r="N800" s="12">
        <f>IF($B800="","",IF(AND(UPPER($C800)="V",D800&gt;G800),"Venda maior que a posição",IF(AND(UPPER($C800)&lt;&gt;"C",UPPER($C800)&lt;&gt;"V"),"Use C ou V","")))</f>
        <v/>
      </c>
      <c r="O800" s="11">
        <f>IF($B800="","",IF(UPPER($C800)="C",D800,IF(UPPER($C800)="V",-D800,0)))</f>
        <v/>
      </c>
      <c r="P800" s="10">
        <f>IF($B800="","",IF(UPPER($C800)="C",D800*E800,IF(UPPER($C800)="V",-D800*I800,0)))</f>
        <v/>
      </c>
    </row>
    <row r="801">
      <c r="A801" s="6" t="n"/>
      <c r="B801" s="7" t="n"/>
      <c r="C801" s="7" t="n"/>
      <c r="D801" s="8" t="n"/>
      <c r="E801" s="9" t="n"/>
      <c r="F801" s="10">
        <f>IF(OR($B801="",D801="",E801=""),"",D801*E801)</f>
        <v/>
      </c>
      <c r="G801" s="11">
        <f>IF($B801="","",SUMIFS($O$1:O800,$B$1:B800,$B801))</f>
        <v/>
      </c>
      <c r="H801" s="10">
        <f>IF($B801="","",SUMIFS($P$1:P800,$B$1:B800,$B801))</f>
        <v/>
      </c>
      <c r="I801" s="10">
        <f>IF($B801="","",IF(G801&lt;=0,0,H801/G801))</f>
        <v/>
      </c>
      <c r="J801" s="11">
        <f>IF($B801="","",G801+O801)</f>
        <v/>
      </c>
      <c r="K801" s="10">
        <f>IF($B801="","",IF(J801&lt;=0,0,(H801+P801)/J801))</f>
        <v/>
      </c>
      <c r="L801" s="10">
        <f>IF(OR($B801="",UPPER($C801)&lt;&gt;"V"),"",D801*(E801-I801))</f>
        <v/>
      </c>
      <c r="M801" s="12">
        <f>IF(A801="","",YEAR(A801)*100+MONTH(A801))</f>
        <v/>
      </c>
      <c r="N801" s="12">
        <f>IF($B801="","",IF(AND(UPPER($C801)="V",D801&gt;G801),"Venda maior que a posição",IF(AND(UPPER($C801)&lt;&gt;"C",UPPER($C801)&lt;&gt;"V"),"Use C ou V","")))</f>
        <v/>
      </c>
      <c r="O801" s="11">
        <f>IF($B801="","",IF(UPPER($C801)="C",D801,IF(UPPER($C801)="V",-D801,0)))</f>
        <v/>
      </c>
      <c r="P801" s="10">
        <f>IF($B801="","",IF(UPPER($C801)="C",D801*E801,IF(UPPER($C801)="V",-D801*I801,0)))</f>
        <v/>
      </c>
    </row>
    <row r="802">
      <c r="A802" s="6" t="n"/>
      <c r="B802" s="7" t="n"/>
      <c r="C802" s="7" t="n"/>
      <c r="D802" s="8" t="n"/>
      <c r="E802" s="9" t="n"/>
      <c r="F802" s="10">
        <f>IF(OR($B802="",D802="",E802=""),"",D802*E802)</f>
        <v/>
      </c>
      <c r="G802" s="11">
        <f>IF($B802="","",SUMIFS($O$1:O801,$B$1:B801,$B802))</f>
        <v/>
      </c>
      <c r="H802" s="10">
        <f>IF($B802="","",SUMIFS($P$1:P801,$B$1:B801,$B802))</f>
        <v/>
      </c>
      <c r="I802" s="10">
        <f>IF($B802="","",IF(G802&lt;=0,0,H802/G802))</f>
        <v/>
      </c>
      <c r="J802" s="11">
        <f>IF($B802="","",G802+O802)</f>
        <v/>
      </c>
      <c r="K802" s="10">
        <f>IF($B802="","",IF(J802&lt;=0,0,(H802+P802)/J802))</f>
        <v/>
      </c>
      <c r="L802" s="10">
        <f>IF(OR($B802="",UPPER($C802)&lt;&gt;"V"),"",D802*(E802-I802))</f>
        <v/>
      </c>
      <c r="M802" s="12">
        <f>IF(A802="","",YEAR(A802)*100+MONTH(A802))</f>
        <v/>
      </c>
      <c r="N802" s="12">
        <f>IF($B802="","",IF(AND(UPPER($C802)="V",D802&gt;G802),"Venda maior que a posição",IF(AND(UPPER($C802)&lt;&gt;"C",UPPER($C802)&lt;&gt;"V"),"Use C ou V","")))</f>
        <v/>
      </c>
      <c r="O802" s="11">
        <f>IF($B802="","",IF(UPPER($C802)="C",D802,IF(UPPER($C802)="V",-D802,0)))</f>
        <v/>
      </c>
      <c r="P802" s="10">
        <f>IF($B802="","",IF(UPPER($C802)="C",D802*E802,IF(UPPER($C802)="V",-D802*I802,0)))</f>
        <v/>
      </c>
    </row>
    <row r="803">
      <c r="A803" s="6" t="n"/>
      <c r="B803" s="7" t="n"/>
      <c r="C803" s="7" t="n"/>
      <c r="D803" s="8" t="n"/>
      <c r="E803" s="9" t="n"/>
      <c r="F803" s="10">
        <f>IF(OR($B803="",D803="",E803=""),"",D803*E803)</f>
        <v/>
      </c>
      <c r="G803" s="11">
        <f>IF($B803="","",SUMIFS($O$1:O802,$B$1:B802,$B803))</f>
        <v/>
      </c>
      <c r="H803" s="10">
        <f>IF($B803="","",SUMIFS($P$1:P802,$B$1:B802,$B803))</f>
        <v/>
      </c>
      <c r="I803" s="10">
        <f>IF($B803="","",IF(G803&lt;=0,0,H803/G803))</f>
        <v/>
      </c>
      <c r="J803" s="11">
        <f>IF($B803="","",G803+O803)</f>
        <v/>
      </c>
      <c r="K803" s="10">
        <f>IF($B803="","",IF(J803&lt;=0,0,(H803+P803)/J803))</f>
        <v/>
      </c>
      <c r="L803" s="10">
        <f>IF(OR($B803="",UPPER($C803)&lt;&gt;"V"),"",D803*(E803-I803))</f>
        <v/>
      </c>
      <c r="M803" s="12">
        <f>IF(A803="","",YEAR(A803)*100+MONTH(A803))</f>
        <v/>
      </c>
      <c r="N803" s="12">
        <f>IF($B803="","",IF(AND(UPPER($C803)="V",D803&gt;G803),"Venda maior que a posição",IF(AND(UPPER($C803)&lt;&gt;"C",UPPER($C803)&lt;&gt;"V"),"Use C ou V","")))</f>
        <v/>
      </c>
      <c r="O803" s="11">
        <f>IF($B803="","",IF(UPPER($C803)="C",D803,IF(UPPER($C803)="V",-D803,0)))</f>
        <v/>
      </c>
      <c r="P803" s="10">
        <f>IF($B803="","",IF(UPPER($C803)="C",D803*E803,IF(UPPER($C803)="V",-D803*I803,0)))</f>
        <v/>
      </c>
    </row>
    <row r="804">
      <c r="A804" s="6" t="n"/>
      <c r="B804" s="7" t="n"/>
      <c r="C804" s="7" t="n"/>
      <c r="D804" s="8" t="n"/>
      <c r="E804" s="9" t="n"/>
      <c r="F804" s="10">
        <f>IF(OR($B804="",D804="",E804=""),"",D804*E804)</f>
        <v/>
      </c>
      <c r="G804" s="11">
        <f>IF($B804="","",SUMIFS($O$1:O803,$B$1:B803,$B804))</f>
        <v/>
      </c>
      <c r="H804" s="10">
        <f>IF($B804="","",SUMIFS($P$1:P803,$B$1:B803,$B804))</f>
        <v/>
      </c>
      <c r="I804" s="10">
        <f>IF($B804="","",IF(G804&lt;=0,0,H804/G804))</f>
        <v/>
      </c>
      <c r="J804" s="11">
        <f>IF($B804="","",G804+O804)</f>
        <v/>
      </c>
      <c r="K804" s="10">
        <f>IF($B804="","",IF(J804&lt;=0,0,(H804+P804)/J804))</f>
        <v/>
      </c>
      <c r="L804" s="10">
        <f>IF(OR($B804="",UPPER($C804)&lt;&gt;"V"),"",D804*(E804-I804))</f>
        <v/>
      </c>
      <c r="M804" s="12">
        <f>IF(A804="","",YEAR(A804)*100+MONTH(A804))</f>
        <v/>
      </c>
      <c r="N804" s="12">
        <f>IF($B804="","",IF(AND(UPPER($C804)="V",D804&gt;G804),"Venda maior que a posição",IF(AND(UPPER($C804)&lt;&gt;"C",UPPER($C804)&lt;&gt;"V"),"Use C ou V","")))</f>
        <v/>
      </c>
      <c r="O804" s="11">
        <f>IF($B804="","",IF(UPPER($C804)="C",D804,IF(UPPER($C804)="V",-D804,0)))</f>
        <v/>
      </c>
      <c r="P804" s="10">
        <f>IF($B804="","",IF(UPPER($C804)="C",D804*E804,IF(UPPER($C804)="V",-D804*I804,0)))</f>
        <v/>
      </c>
    </row>
    <row r="805">
      <c r="A805" s="6" t="n"/>
      <c r="B805" s="7" t="n"/>
      <c r="C805" s="7" t="n"/>
      <c r="D805" s="8" t="n"/>
      <c r="E805" s="9" t="n"/>
      <c r="F805" s="10">
        <f>IF(OR($B805="",D805="",E805=""),"",D805*E805)</f>
        <v/>
      </c>
      <c r="G805" s="11">
        <f>IF($B805="","",SUMIFS($O$1:O804,$B$1:B804,$B805))</f>
        <v/>
      </c>
      <c r="H805" s="10">
        <f>IF($B805="","",SUMIFS($P$1:P804,$B$1:B804,$B805))</f>
        <v/>
      </c>
      <c r="I805" s="10">
        <f>IF($B805="","",IF(G805&lt;=0,0,H805/G805))</f>
        <v/>
      </c>
      <c r="J805" s="11">
        <f>IF($B805="","",G805+O805)</f>
        <v/>
      </c>
      <c r="K805" s="10">
        <f>IF($B805="","",IF(J805&lt;=0,0,(H805+P805)/J805))</f>
        <v/>
      </c>
      <c r="L805" s="10">
        <f>IF(OR($B805="",UPPER($C805)&lt;&gt;"V"),"",D805*(E805-I805))</f>
        <v/>
      </c>
      <c r="M805" s="12">
        <f>IF(A805="","",YEAR(A805)*100+MONTH(A805))</f>
        <v/>
      </c>
      <c r="N805" s="12">
        <f>IF($B805="","",IF(AND(UPPER($C805)="V",D805&gt;G805),"Venda maior que a posição",IF(AND(UPPER($C805)&lt;&gt;"C",UPPER($C805)&lt;&gt;"V"),"Use C ou V","")))</f>
        <v/>
      </c>
      <c r="O805" s="11">
        <f>IF($B805="","",IF(UPPER($C805)="C",D805,IF(UPPER($C805)="V",-D805,0)))</f>
        <v/>
      </c>
      <c r="P805" s="10">
        <f>IF($B805="","",IF(UPPER($C805)="C",D805*E805,IF(UPPER($C805)="V",-D805*I805,0)))</f>
        <v/>
      </c>
    </row>
    <row r="806">
      <c r="A806" s="6" t="n"/>
      <c r="B806" s="7" t="n"/>
      <c r="C806" s="7" t="n"/>
      <c r="D806" s="8" t="n"/>
      <c r="E806" s="9" t="n"/>
      <c r="F806" s="10">
        <f>IF(OR($B806="",D806="",E806=""),"",D806*E806)</f>
        <v/>
      </c>
      <c r="G806" s="11">
        <f>IF($B806="","",SUMIFS($O$1:O805,$B$1:B805,$B806))</f>
        <v/>
      </c>
      <c r="H806" s="10">
        <f>IF($B806="","",SUMIFS($P$1:P805,$B$1:B805,$B806))</f>
        <v/>
      </c>
      <c r="I806" s="10">
        <f>IF($B806="","",IF(G806&lt;=0,0,H806/G806))</f>
        <v/>
      </c>
      <c r="J806" s="11">
        <f>IF($B806="","",G806+O806)</f>
        <v/>
      </c>
      <c r="K806" s="10">
        <f>IF($B806="","",IF(J806&lt;=0,0,(H806+P806)/J806))</f>
        <v/>
      </c>
      <c r="L806" s="10">
        <f>IF(OR($B806="",UPPER($C806)&lt;&gt;"V"),"",D806*(E806-I806))</f>
        <v/>
      </c>
      <c r="M806" s="12">
        <f>IF(A806="","",YEAR(A806)*100+MONTH(A806))</f>
        <v/>
      </c>
      <c r="N806" s="12">
        <f>IF($B806="","",IF(AND(UPPER($C806)="V",D806&gt;G806),"Venda maior que a posição",IF(AND(UPPER($C806)&lt;&gt;"C",UPPER($C806)&lt;&gt;"V"),"Use C ou V","")))</f>
        <v/>
      </c>
      <c r="O806" s="11">
        <f>IF($B806="","",IF(UPPER($C806)="C",D806,IF(UPPER($C806)="V",-D806,0)))</f>
        <v/>
      </c>
      <c r="P806" s="10">
        <f>IF($B806="","",IF(UPPER($C806)="C",D806*E806,IF(UPPER($C806)="V",-D806*I806,0)))</f>
        <v/>
      </c>
    </row>
    <row r="807">
      <c r="A807" s="6" t="n"/>
      <c r="B807" s="7" t="n"/>
      <c r="C807" s="7" t="n"/>
      <c r="D807" s="8" t="n"/>
      <c r="E807" s="9" t="n"/>
      <c r="F807" s="10">
        <f>IF(OR($B807="",D807="",E807=""),"",D807*E807)</f>
        <v/>
      </c>
      <c r="G807" s="11">
        <f>IF($B807="","",SUMIFS($O$1:O806,$B$1:B806,$B807))</f>
        <v/>
      </c>
      <c r="H807" s="10">
        <f>IF($B807="","",SUMIFS($P$1:P806,$B$1:B806,$B807))</f>
        <v/>
      </c>
      <c r="I807" s="10">
        <f>IF($B807="","",IF(G807&lt;=0,0,H807/G807))</f>
        <v/>
      </c>
      <c r="J807" s="11">
        <f>IF($B807="","",G807+O807)</f>
        <v/>
      </c>
      <c r="K807" s="10">
        <f>IF($B807="","",IF(J807&lt;=0,0,(H807+P807)/J807))</f>
        <v/>
      </c>
      <c r="L807" s="10">
        <f>IF(OR($B807="",UPPER($C807)&lt;&gt;"V"),"",D807*(E807-I807))</f>
        <v/>
      </c>
      <c r="M807" s="12">
        <f>IF(A807="","",YEAR(A807)*100+MONTH(A807))</f>
        <v/>
      </c>
      <c r="N807" s="12">
        <f>IF($B807="","",IF(AND(UPPER($C807)="V",D807&gt;G807),"Venda maior que a posição",IF(AND(UPPER($C807)&lt;&gt;"C",UPPER($C807)&lt;&gt;"V"),"Use C ou V","")))</f>
        <v/>
      </c>
      <c r="O807" s="11">
        <f>IF($B807="","",IF(UPPER($C807)="C",D807,IF(UPPER($C807)="V",-D807,0)))</f>
        <v/>
      </c>
      <c r="P807" s="10">
        <f>IF($B807="","",IF(UPPER($C807)="C",D807*E807,IF(UPPER($C807)="V",-D807*I807,0)))</f>
        <v/>
      </c>
    </row>
    <row r="808">
      <c r="A808" s="6" t="n"/>
      <c r="B808" s="7" t="n"/>
      <c r="C808" s="7" t="n"/>
      <c r="D808" s="8" t="n"/>
      <c r="E808" s="9" t="n"/>
      <c r="F808" s="10">
        <f>IF(OR($B808="",D808="",E808=""),"",D808*E808)</f>
        <v/>
      </c>
      <c r="G808" s="11">
        <f>IF($B808="","",SUMIFS($O$1:O807,$B$1:B807,$B808))</f>
        <v/>
      </c>
      <c r="H808" s="10">
        <f>IF($B808="","",SUMIFS($P$1:P807,$B$1:B807,$B808))</f>
        <v/>
      </c>
      <c r="I808" s="10">
        <f>IF($B808="","",IF(G808&lt;=0,0,H808/G808))</f>
        <v/>
      </c>
      <c r="J808" s="11">
        <f>IF($B808="","",G808+O808)</f>
        <v/>
      </c>
      <c r="K808" s="10">
        <f>IF($B808="","",IF(J808&lt;=0,0,(H808+P808)/J808))</f>
        <v/>
      </c>
      <c r="L808" s="10">
        <f>IF(OR($B808="",UPPER($C808)&lt;&gt;"V"),"",D808*(E808-I808))</f>
        <v/>
      </c>
      <c r="M808" s="12">
        <f>IF(A808="","",YEAR(A808)*100+MONTH(A808))</f>
        <v/>
      </c>
      <c r="N808" s="12">
        <f>IF($B808="","",IF(AND(UPPER($C808)="V",D808&gt;G808),"Venda maior que a posição",IF(AND(UPPER($C808)&lt;&gt;"C",UPPER($C808)&lt;&gt;"V"),"Use C ou V","")))</f>
        <v/>
      </c>
      <c r="O808" s="11">
        <f>IF($B808="","",IF(UPPER($C808)="C",D808,IF(UPPER($C808)="V",-D808,0)))</f>
        <v/>
      </c>
      <c r="P808" s="10">
        <f>IF($B808="","",IF(UPPER($C808)="C",D808*E808,IF(UPPER($C808)="V",-D808*I808,0)))</f>
        <v/>
      </c>
    </row>
    <row r="809">
      <c r="A809" s="6" t="n"/>
      <c r="B809" s="7" t="n"/>
      <c r="C809" s="7" t="n"/>
      <c r="D809" s="8" t="n"/>
      <c r="E809" s="9" t="n"/>
      <c r="F809" s="10">
        <f>IF(OR($B809="",D809="",E809=""),"",D809*E809)</f>
        <v/>
      </c>
      <c r="G809" s="11">
        <f>IF($B809="","",SUMIFS($O$1:O808,$B$1:B808,$B809))</f>
        <v/>
      </c>
      <c r="H809" s="10">
        <f>IF($B809="","",SUMIFS($P$1:P808,$B$1:B808,$B809))</f>
        <v/>
      </c>
      <c r="I809" s="10">
        <f>IF($B809="","",IF(G809&lt;=0,0,H809/G809))</f>
        <v/>
      </c>
      <c r="J809" s="11">
        <f>IF($B809="","",G809+O809)</f>
        <v/>
      </c>
      <c r="K809" s="10">
        <f>IF($B809="","",IF(J809&lt;=0,0,(H809+P809)/J809))</f>
        <v/>
      </c>
      <c r="L809" s="10">
        <f>IF(OR($B809="",UPPER($C809)&lt;&gt;"V"),"",D809*(E809-I809))</f>
        <v/>
      </c>
      <c r="M809" s="12">
        <f>IF(A809="","",YEAR(A809)*100+MONTH(A809))</f>
        <v/>
      </c>
      <c r="N809" s="12">
        <f>IF($B809="","",IF(AND(UPPER($C809)="V",D809&gt;G809),"Venda maior que a posição",IF(AND(UPPER($C809)&lt;&gt;"C",UPPER($C809)&lt;&gt;"V"),"Use C ou V","")))</f>
        <v/>
      </c>
      <c r="O809" s="11">
        <f>IF($B809="","",IF(UPPER($C809)="C",D809,IF(UPPER($C809)="V",-D809,0)))</f>
        <v/>
      </c>
      <c r="P809" s="10">
        <f>IF($B809="","",IF(UPPER($C809)="C",D809*E809,IF(UPPER($C809)="V",-D809*I809,0)))</f>
        <v/>
      </c>
    </row>
    <row r="810">
      <c r="A810" s="6" t="n"/>
      <c r="B810" s="7" t="n"/>
      <c r="C810" s="7" t="n"/>
      <c r="D810" s="8" t="n"/>
      <c r="E810" s="9" t="n"/>
      <c r="F810" s="10">
        <f>IF(OR($B810="",D810="",E810=""),"",D810*E810)</f>
        <v/>
      </c>
      <c r="G810" s="11">
        <f>IF($B810="","",SUMIFS($O$1:O809,$B$1:B809,$B810))</f>
        <v/>
      </c>
      <c r="H810" s="10">
        <f>IF($B810="","",SUMIFS($P$1:P809,$B$1:B809,$B810))</f>
        <v/>
      </c>
      <c r="I810" s="10">
        <f>IF($B810="","",IF(G810&lt;=0,0,H810/G810))</f>
        <v/>
      </c>
      <c r="J810" s="11">
        <f>IF($B810="","",G810+O810)</f>
        <v/>
      </c>
      <c r="K810" s="10">
        <f>IF($B810="","",IF(J810&lt;=0,0,(H810+P810)/J810))</f>
        <v/>
      </c>
      <c r="L810" s="10">
        <f>IF(OR($B810="",UPPER($C810)&lt;&gt;"V"),"",D810*(E810-I810))</f>
        <v/>
      </c>
      <c r="M810" s="12">
        <f>IF(A810="","",YEAR(A810)*100+MONTH(A810))</f>
        <v/>
      </c>
      <c r="N810" s="12">
        <f>IF($B810="","",IF(AND(UPPER($C810)="V",D810&gt;G810),"Venda maior que a posição",IF(AND(UPPER($C810)&lt;&gt;"C",UPPER($C810)&lt;&gt;"V"),"Use C ou V","")))</f>
        <v/>
      </c>
      <c r="O810" s="11">
        <f>IF($B810="","",IF(UPPER($C810)="C",D810,IF(UPPER($C810)="V",-D810,0)))</f>
        <v/>
      </c>
      <c r="P810" s="10">
        <f>IF($B810="","",IF(UPPER($C810)="C",D810*E810,IF(UPPER($C810)="V",-D810*I810,0)))</f>
        <v/>
      </c>
    </row>
    <row r="811">
      <c r="A811" s="6" t="n"/>
      <c r="B811" s="7" t="n"/>
      <c r="C811" s="7" t="n"/>
      <c r="D811" s="8" t="n"/>
      <c r="E811" s="9" t="n"/>
      <c r="F811" s="10">
        <f>IF(OR($B811="",D811="",E811=""),"",D811*E811)</f>
        <v/>
      </c>
      <c r="G811" s="11">
        <f>IF($B811="","",SUMIFS($O$1:O810,$B$1:B810,$B811))</f>
        <v/>
      </c>
      <c r="H811" s="10">
        <f>IF($B811="","",SUMIFS($P$1:P810,$B$1:B810,$B811))</f>
        <v/>
      </c>
      <c r="I811" s="10">
        <f>IF($B811="","",IF(G811&lt;=0,0,H811/G811))</f>
        <v/>
      </c>
      <c r="J811" s="11">
        <f>IF($B811="","",G811+O811)</f>
        <v/>
      </c>
      <c r="K811" s="10">
        <f>IF($B811="","",IF(J811&lt;=0,0,(H811+P811)/J811))</f>
        <v/>
      </c>
      <c r="L811" s="10">
        <f>IF(OR($B811="",UPPER($C811)&lt;&gt;"V"),"",D811*(E811-I811))</f>
        <v/>
      </c>
      <c r="M811" s="12">
        <f>IF(A811="","",YEAR(A811)*100+MONTH(A811))</f>
        <v/>
      </c>
      <c r="N811" s="12">
        <f>IF($B811="","",IF(AND(UPPER($C811)="V",D811&gt;G811),"Venda maior que a posição",IF(AND(UPPER($C811)&lt;&gt;"C",UPPER($C811)&lt;&gt;"V"),"Use C ou V","")))</f>
        <v/>
      </c>
      <c r="O811" s="11">
        <f>IF($B811="","",IF(UPPER($C811)="C",D811,IF(UPPER($C811)="V",-D811,0)))</f>
        <v/>
      </c>
      <c r="P811" s="10">
        <f>IF($B811="","",IF(UPPER($C811)="C",D811*E811,IF(UPPER($C811)="V",-D811*I811,0)))</f>
        <v/>
      </c>
    </row>
    <row r="812">
      <c r="A812" s="6" t="n"/>
      <c r="B812" s="7" t="n"/>
      <c r="C812" s="7" t="n"/>
      <c r="D812" s="8" t="n"/>
      <c r="E812" s="9" t="n"/>
      <c r="F812" s="10">
        <f>IF(OR($B812="",D812="",E812=""),"",D812*E812)</f>
        <v/>
      </c>
      <c r="G812" s="11">
        <f>IF($B812="","",SUMIFS($O$1:O811,$B$1:B811,$B812))</f>
        <v/>
      </c>
      <c r="H812" s="10">
        <f>IF($B812="","",SUMIFS($P$1:P811,$B$1:B811,$B812))</f>
        <v/>
      </c>
      <c r="I812" s="10">
        <f>IF($B812="","",IF(G812&lt;=0,0,H812/G812))</f>
        <v/>
      </c>
      <c r="J812" s="11">
        <f>IF($B812="","",G812+O812)</f>
        <v/>
      </c>
      <c r="K812" s="10">
        <f>IF($B812="","",IF(J812&lt;=0,0,(H812+P812)/J812))</f>
        <v/>
      </c>
      <c r="L812" s="10">
        <f>IF(OR($B812="",UPPER($C812)&lt;&gt;"V"),"",D812*(E812-I812))</f>
        <v/>
      </c>
      <c r="M812" s="12">
        <f>IF(A812="","",YEAR(A812)*100+MONTH(A812))</f>
        <v/>
      </c>
      <c r="N812" s="12">
        <f>IF($B812="","",IF(AND(UPPER($C812)="V",D812&gt;G812),"Venda maior que a posição",IF(AND(UPPER($C812)&lt;&gt;"C",UPPER($C812)&lt;&gt;"V"),"Use C ou V","")))</f>
        <v/>
      </c>
      <c r="O812" s="11">
        <f>IF($B812="","",IF(UPPER($C812)="C",D812,IF(UPPER($C812)="V",-D812,0)))</f>
        <v/>
      </c>
      <c r="P812" s="10">
        <f>IF($B812="","",IF(UPPER($C812)="C",D812*E812,IF(UPPER($C812)="V",-D812*I812,0)))</f>
        <v/>
      </c>
    </row>
    <row r="813">
      <c r="A813" s="6" t="n"/>
      <c r="B813" s="7" t="n"/>
      <c r="C813" s="7" t="n"/>
      <c r="D813" s="8" t="n"/>
      <c r="E813" s="9" t="n"/>
      <c r="F813" s="10">
        <f>IF(OR($B813="",D813="",E813=""),"",D813*E813)</f>
        <v/>
      </c>
      <c r="G813" s="11">
        <f>IF($B813="","",SUMIFS($O$1:O812,$B$1:B812,$B813))</f>
        <v/>
      </c>
      <c r="H813" s="10">
        <f>IF($B813="","",SUMIFS($P$1:P812,$B$1:B812,$B813))</f>
        <v/>
      </c>
      <c r="I813" s="10">
        <f>IF($B813="","",IF(G813&lt;=0,0,H813/G813))</f>
        <v/>
      </c>
      <c r="J813" s="11">
        <f>IF($B813="","",G813+O813)</f>
        <v/>
      </c>
      <c r="K813" s="10">
        <f>IF($B813="","",IF(J813&lt;=0,0,(H813+P813)/J813))</f>
        <v/>
      </c>
      <c r="L813" s="10">
        <f>IF(OR($B813="",UPPER($C813)&lt;&gt;"V"),"",D813*(E813-I813))</f>
        <v/>
      </c>
      <c r="M813" s="12">
        <f>IF(A813="","",YEAR(A813)*100+MONTH(A813))</f>
        <v/>
      </c>
      <c r="N813" s="12">
        <f>IF($B813="","",IF(AND(UPPER($C813)="V",D813&gt;G813),"Venda maior que a posição",IF(AND(UPPER($C813)&lt;&gt;"C",UPPER($C813)&lt;&gt;"V"),"Use C ou V","")))</f>
        <v/>
      </c>
      <c r="O813" s="11">
        <f>IF($B813="","",IF(UPPER($C813)="C",D813,IF(UPPER($C813)="V",-D813,0)))</f>
        <v/>
      </c>
      <c r="P813" s="10">
        <f>IF($B813="","",IF(UPPER($C813)="C",D813*E813,IF(UPPER($C813)="V",-D813*I813,0)))</f>
        <v/>
      </c>
    </row>
    <row r="814">
      <c r="A814" s="6" t="n"/>
      <c r="B814" s="7" t="n"/>
      <c r="C814" s="7" t="n"/>
      <c r="D814" s="8" t="n"/>
      <c r="E814" s="9" t="n"/>
      <c r="F814" s="10">
        <f>IF(OR($B814="",D814="",E814=""),"",D814*E814)</f>
        <v/>
      </c>
      <c r="G814" s="11">
        <f>IF($B814="","",SUMIFS($O$1:O813,$B$1:B813,$B814))</f>
        <v/>
      </c>
      <c r="H814" s="10">
        <f>IF($B814="","",SUMIFS($P$1:P813,$B$1:B813,$B814))</f>
        <v/>
      </c>
      <c r="I814" s="10">
        <f>IF($B814="","",IF(G814&lt;=0,0,H814/G814))</f>
        <v/>
      </c>
      <c r="J814" s="11">
        <f>IF($B814="","",G814+O814)</f>
        <v/>
      </c>
      <c r="K814" s="10">
        <f>IF($B814="","",IF(J814&lt;=0,0,(H814+P814)/J814))</f>
        <v/>
      </c>
      <c r="L814" s="10">
        <f>IF(OR($B814="",UPPER($C814)&lt;&gt;"V"),"",D814*(E814-I814))</f>
        <v/>
      </c>
      <c r="M814" s="12">
        <f>IF(A814="","",YEAR(A814)*100+MONTH(A814))</f>
        <v/>
      </c>
      <c r="N814" s="12">
        <f>IF($B814="","",IF(AND(UPPER($C814)="V",D814&gt;G814),"Venda maior que a posição",IF(AND(UPPER($C814)&lt;&gt;"C",UPPER($C814)&lt;&gt;"V"),"Use C ou V","")))</f>
        <v/>
      </c>
      <c r="O814" s="11">
        <f>IF($B814="","",IF(UPPER($C814)="C",D814,IF(UPPER($C814)="V",-D814,0)))</f>
        <v/>
      </c>
      <c r="P814" s="10">
        <f>IF($B814="","",IF(UPPER($C814)="C",D814*E814,IF(UPPER($C814)="V",-D814*I814,0)))</f>
        <v/>
      </c>
    </row>
    <row r="815">
      <c r="A815" s="6" t="n"/>
      <c r="B815" s="7" t="n"/>
      <c r="C815" s="7" t="n"/>
      <c r="D815" s="8" t="n"/>
      <c r="E815" s="9" t="n"/>
      <c r="F815" s="10">
        <f>IF(OR($B815="",D815="",E815=""),"",D815*E815)</f>
        <v/>
      </c>
      <c r="G815" s="11">
        <f>IF($B815="","",SUMIFS($O$1:O814,$B$1:B814,$B815))</f>
        <v/>
      </c>
      <c r="H815" s="10">
        <f>IF($B815="","",SUMIFS($P$1:P814,$B$1:B814,$B815))</f>
        <v/>
      </c>
      <c r="I815" s="10">
        <f>IF($B815="","",IF(G815&lt;=0,0,H815/G815))</f>
        <v/>
      </c>
      <c r="J815" s="11">
        <f>IF($B815="","",G815+O815)</f>
        <v/>
      </c>
      <c r="K815" s="10">
        <f>IF($B815="","",IF(J815&lt;=0,0,(H815+P815)/J815))</f>
        <v/>
      </c>
      <c r="L815" s="10">
        <f>IF(OR($B815="",UPPER($C815)&lt;&gt;"V"),"",D815*(E815-I815))</f>
        <v/>
      </c>
      <c r="M815" s="12">
        <f>IF(A815="","",YEAR(A815)*100+MONTH(A815))</f>
        <v/>
      </c>
      <c r="N815" s="12">
        <f>IF($B815="","",IF(AND(UPPER($C815)="V",D815&gt;G815),"Venda maior que a posição",IF(AND(UPPER($C815)&lt;&gt;"C",UPPER($C815)&lt;&gt;"V"),"Use C ou V","")))</f>
        <v/>
      </c>
      <c r="O815" s="11">
        <f>IF($B815="","",IF(UPPER($C815)="C",D815,IF(UPPER($C815)="V",-D815,0)))</f>
        <v/>
      </c>
      <c r="P815" s="10">
        <f>IF($B815="","",IF(UPPER($C815)="C",D815*E815,IF(UPPER($C815)="V",-D815*I815,0)))</f>
        <v/>
      </c>
    </row>
    <row r="816">
      <c r="A816" s="6" t="n"/>
      <c r="B816" s="7" t="n"/>
      <c r="C816" s="7" t="n"/>
      <c r="D816" s="8" t="n"/>
      <c r="E816" s="9" t="n"/>
      <c r="F816" s="10">
        <f>IF(OR($B816="",D816="",E816=""),"",D816*E816)</f>
        <v/>
      </c>
      <c r="G816" s="11">
        <f>IF($B816="","",SUMIFS($O$1:O815,$B$1:B815,$B816))</f>
        <v/>
      </c>
      <c r="H816" s="10">
        <f>IF($B816="","",SUMIFS($P$1:P815,$B$1:B815,$B816))</f>
        <v/>
      </c>
      <c r="I816" s="10">
        <f>IF($B816="","",IF(G816&lt;=0,0,H816/G816))</f>
        <v/>
      </c>
      <c r="J816" s="11">
        <f>IF($B816="","",G816+O816)</f>
        <v/>
      </c>
      <c r="K816" s="10">
        <f>IF($B816="","",IF(J816&lt;=0,0,(H816+P816)/J816))</f>
        <v/>
      </c>
      <c r="L816" s="10">
        <f>IF(OR($B816="",UPPER($C816)&lt;&gt;"V"),"",D816*(E816-I816))</f>
        <v/>
      </c>
      <c r="M816" s="12">
        <f>IF(A816="","",YEAR(A816)*100+MONTH(A816))</f>
        <v/>
      </c>
      <c r="N816" s="12">
        <f>IF($B816="","",IF(AND(UPPER($C816)="V",D816&gt;G816),"Venda maior que a posição",IF(AND(UPPER($C816)&lt;&gt;"C",UPPER($C816)&lt;&gt;"V"),"Use C ou V","")))</f>
        <v/>
      </c>
      <c r="O816" s="11">
        <f>IF($B816="","",IF(UPPER($C816)="C",D816,IF(UPPER($C816)="V",-D816,0)))</f>
        <v/>
      </c>
      <c r="P816" s="10">
        <f>IF($B816="","",IF(UPPER($C816)="C",D816*E816,IF(UPPER($C816)="V",-D816*I816,0)))</f>
        <v/>
      </c>
    </row>
    <row r="817">
      <c r="A817" s="6" t="n"/>
      <c r="B817" s="7" t="n"/>
      <c r="C817" s="7" t="n"/>
      <c r="D817" s="8" t="n"/>
      <c r="E817" s="9" t="n"/>
      <c r="F817" s="10">
        <f>IF(OR($B817="",D817="",E817=""),"",D817*E817)</f>
        <v/>
      </c>
      <c r="G817" s="11">
        <f>IF($B817="","",SUMIFS($O$1:O816,$B$1:B816,$B817))</f>
        <v/>
      </c>
      <c r="H817" s="10">
        <f>IF($B817="","",SUMIFS($P$1:P816,$B$1:B816,$B817))</f>
        <v/>
      </c>
      <c r="I817" s="10">
        <f>IF($B817="","",IF(G817&lt;=0,0,H817/G817))</f>
        <v/>
      </c>
      <c r="J817" s="11">
        <f>IF($B817="","",G817+O817)</f>
        <v/>
      </c>
      <c r="K817" s="10">
        <f>IF($B817="","",IF(J817&lt;=0,0,(H817+P817)/J817))</f>
        <v/>
      </c>
      <c r="L817" s="10">
        <f>IF(OR($B817="",UPPER($C817)&lt;&gt;"V"),"",D817*(E817-I817))</f>
        <v/>
      </c>
      <c r="M817" s="12">
        <f>IF(A817="","",YEAR(A817)*100+MONTH(A817))</f>
        <v/>
      </c>
      <c r="N817" s="12">
        <f>IF($B817="","",IF(AND(UPPER($C817)="V",D817&gt;G817),"Venda maior que a posição",IF(AND(UPPER($C817)&lt;&gt;"C",UPPER($C817)&lt;&gt;"V"),"Use C ou V","")))</f>
        <v/>
      </c>
      <c r="O817" s="11">
        <f>IF($B817="","",IF(UPPER($C817)="C",D817,IF(UPPER($C817)="V",-D817,0)))</f>
        <v/>
      </c>
      <c r="P817" s="10">
        <f>IF($B817="","",IF(UPPER($C817)="C",D817*E817,IF(UPPER($C817)="V",-D817*I817,0)))</f>
        <v/>
      </c>
    </row>
    <row r="818">
      <c r="A818" s="6" t="n"/>
      <c r="B818" s="7" t="n"/>
      <c r="C818" s="7" t="n"/>
      <c r="D818" s="8" t="n"/>
      <c r="E818" s="9" t="n"/>
      <c r="F818" s="10">
        <f>IF(OR($B818="",D818="",E818=""),"",D818*E818)</f>
        <v/>
      </c>
      <c r="G818" s="11">
        <f>IF($B818="","",SUMIFS($O$1:O817,$B$1:B817,$B818))</f>
        <v/>
      </c>
      <c r="H818" s="10">
        <f>IF($B818="","",SUMIFS($P$1:P817,$B$1:B817,$B818))</f>
        <v/>
      </c>
      <c r="I818" s="10">
        <f>IF($B818="","",IF(G818&lt;=0,0,H818/G818))</f>
        <v/>
      </c>
      <c r="J818" s="11">
        <f>IF($B818="","",G818+O818)</f>
        <v/>
      </c>
      <c r="K818" s="10">
        <f>IF($B818="","",IF(J818&lt;=0,0,(H818+P818)/J818))</f>
        <v/>
      </c>
      <c r="L818" s="10">
        <f>IF(OR($B818="",UPPER($C818)&lt;&gt;"V"),"",D818*(E818-I818))</f>
        <v/>
      </c>
      <c r="M818" s="12">
        <f>IF(A818="","",YEAR(A818)*100+MONTH(A818))</f>
        <v/>
      </c>
      <c r="N818" s="12">
        <f>IF($B818="","",IF(AND(UPPER($C818)="V",D818&gt;G818),"Venda maior que a posição",IF(AND(UPPER($C818)&lt;&gt;"C",UPPER($C818)&lt;&gt;"V"),"Use C ou V","")))</f>
        <v/>
      </c>
      <c r="O818" s="11">
        <f>IF($B818="","",IF(UPPER($C818)="C",D818,IF(UPPER($C818)="V",-D818,0)))</f>
        <v/>
      </c>
      <c r="P818" s="10">
        <f>IF($B818="","",IF(UPPER($C818)="C",D818*E818,IF(UPPER($C818)="V",-D818*I818,0)))</f>
        <v/>
      </c>
    </row>
    <row r="819">
      <c r="A819" s="6" t="n"/>
      <c r="B819" s="7" t="n"/>
      <c r="C819" s="7" t="n"/>
      <c r="D819" s="8" t="n"/>
      <c r="E819" s="9" t="n"/>
      <c r="F819" s="10">
        <f>IF(OR($B819="",D819="",E819=""),"",D819*E819)</f>
        <v/>
      </c>
      <c r="G819" s="11">
        <f>IF($B819="","",SUMIFS($O$1:O818,$B$1:B818,$B819))</f>
        <v/>
      </c>
      <c r="H819" s="10">
        <f>IF($B819="","",SUMIFS($P$1:P818,$B$1:B818,$B819))</f>
        <v/>
      </c>
      <c r="I819" s="10">
        <f>IF($B819="","",IF(G819&lt;=0,0,H819/G819))</f>
        <v/>
      </c>
      <c r="J819" s="11">
        <f>IF($B819="","",G819+O819)</f>
        <v/>
      </c>
      <c r="K819" s="10">
        <f>IF($B819="","",IF(J819&lt;=0,0,(H819+P819)/J819))</f>
        <v/>
      </c>
      <c r="L819" s="10">
        <f>IF(OR($B819="",UPPER($C819)&lt;&gt;"V"),"",D819*(E819-I819))</f>
        <v/>
      </c>
      <c r="M819" s="12">
        <f>IF(A819="","",YEAR(A819)*100+MONTH(A819))</f>
        <v/>
      </c>
      <c r="N819" s="12">
        <f>IF($B819="","",IF(AND(UPPER($C819)="V",D819&gt;G819),"Venda maior que a posição",IF(AND(UPPER($C819)&lt;&gt;"C",UPPER($C819)&lt;&gt;"V"),"Use C ou V","")))</f>
        <v/>
      </c>
      <c r="O819" s="11">
        <f>IF($B819="","",IF(UPPER($C819)="C",D819,IF(UPPER($C819)="V",-D819,0)))</f>
        <v/>
      </c>
      <c r="P819" s="10">
        <f>IF($B819="","",IF(UPPER($C819)="C",D819*E819,IF(UPPER($C819)="V",-D819*I819,0)))</f>
        <v/>
      </c>
    </row>
    <row r="820">
      <c r="A820" s="6" t="n"/>
      <c r="B820" s="7" t="n"/>
      <c r="C820" s="7" t="n"/>
      <c r="D820" s="8" t="n"/>
      <c r="E820" s="9" t="n"/>
      <c r="F820" s="10">
        <f>IF(OR($B820="",D820="",E820=""),"",D820*E820)</f>
        <v/>
      </c>
      <c r="G820" s="11">
        <f>IF($B820="","",SUMIFS($O$1:O819,$B$1:B819,$B820))</f>
        <v/>
      </c>
      <c r="H820" s="10">
        <f>IF($B820="","",SUMIFS($P$1:P819,$B$1:B819,$B820))</f>
        <v/>
      </c>
      <c r="I820" s="10">
        <f>IF($B820="","",IF(G820&lt;=0,0,H820/G820))</f>
        <v/>
      </c>
      <c r="J820" s="11">
        <f>IF($B820="","",G820+O820)</f>
        <v/>
      </c>
      <c r="K820" s="10">
        <f>IF($B820="","",IF(J820&lt;=0,0,(H820+P820)/J820))</f>
        <v/>
      </c>
      <c r="L820" s="10">
        <f>IF(OR($B820="",UPPER($C820)&lt;&gt;"V"),"",D820*(E820-I820))</f>
        <v/>
      </c>
      <c r="M820" s="12">
        <f>IF(A820="","",YEAR(A820)*100+MONTH(A820))</f>
        <v/>
      </c>
      <c r="N820" s="12">
        <f>IF($B820="","",IF(AND(UPPER($C820)="V",D820&gt;G820),"Venda maior que a posição",IF(AND(UPPER($C820)&lt;&gt;"C",UPPER($C820)&lt;&gt;"V"),"Use C ou V","")))</f>
        <v/>
      </c>
      <c r="O820" s="11">
        <f>IF($B820="","",IF(UPPER($C820)="C",D820,IF(UPPER($C820)="V",-D820,0)))</f>
        <v/>
      </c>
      <c r="P820" s="10">
        <f>IF($B820="","",IF(UPPER($C820)="C",D820*E820,IF(UPPER($C820)="V",-D820*I820,0)))</f>
        <v/>
      </c>
    </row>
    <row r="821">
      <c r="A821" s="6" t="n"/>
      <c r="B821" s="7" t="n"/>
      <c r="C821" s="7" t="n"/>
      <c r="D821" s="8" t="n"/>
      <c r="E821" s="9" t="n"/>
      <c r="F821" s="10">
        <f>IF(OR($B821="",D821="",E821=""),"",D821*E821)</f>
        <v/>
      </c>
      <c r="G821" s="11">
        <f>IF($B821="","",SUMIFS($O$1:O820,$B$1:B820,$B821))</f>
        <v/>
      </c>
      <c r="H821" s="10">
        <f>IF($B821="","",SUMIFS($P$1:P820,$B$1:B820,$B821))</f>
        <v/>
      </c>
      <c r="I821" s="10">
        <f>IF($B821="","",IF(G821&lt;=0,0,H821/G821))</f>
        <v/>
      </c>
      <c r="J821" s="11">
        <f>IF($B821="","",G821+O821)</f>
        <v/>
      </c>
      <c r="K821" s="10">
        <f>IF($B821="","",IF(J821&lt;=0,0,(H821+P821)/J821))</f>
        <v/>
      </c>
      <c r="L821" s="10">
        <f>IF(OR($B821="",UPPER($C821)&lt;&gt;"V"),"",D821*(E821-I821))</f>
        <v/>
      </c>
      <c r="M821" s="12">
        <f>IF(A821="","",YEAR(A821)*100+MONTH(A821))</f>
        <v/>
      </c>
      <c r="N821" s="12">
        <f>IF($B821="","",IF(AND(UPPER($C821)="V",D821&gt;G821),"Venda maior que a posição",IF(AND(UPPER($C821)&lt;&gt;"C",UPPER($C821)&lt;&gt;"V"),"Use C ou V","")))</f>
        <v/>
      </c>
      <c r="O821" s="11">
        <f>IF($B821="","",IF(UPPER($C821)="C",D821,IF(UPPER($C821)="V",-D821,0)))</f>
        <v/>
      </c>
      <c r="P821" s="10">
        <f>IF($B821="","",IF(UPPER($C821)="C",D821*E821,IF(UPPER($C821)="V",-D821*I821,0)))</f>
        <v/>
      </c>
    </row>
    <row r="822">
      <c r="A822" s="6" t="n"/>
      <c r="B822" s="7" t="n"/>
      <c r="C822" s="7" t="n"/>
      <c r="D822" s="8" t="n"/>
      <c r="E822" s="9" t="n"/>
      <c r="F822" s="10">
        <f>IF(OR($B822="",D822="",E822=""),"",D822*E822)</f>
        <v/>
      </c>
      <c r="G822" s="11">
        <f>IF($B822="","",SUMIFS($O$1:O821,$B$1:B821,$B822))</f>
        <v/>
      </c>
      <c r="H822" s="10">
        <f>IF($B822="","",SUMIFS($P$1:P821,$B$1:B821,$B822))</f>
        <v/>
      </c>
      <c r="I822" s="10">
        <f>IF($B822="","",IF(G822&lt;=0,0,H822/G822))</f>
        <v/>
      </c>
      <c r="J822" s="11">
        <f>IF($B822="","",G822+O822)</f>
        <v/>
      </c>
      <c r="K822" s="10">
        <f>IF($B822="","",IF(J822&lt;=0,0,(H822+P822)/J822))</f>
        <v/>
      </c>
      <c r="L822" s="10">
        <f>IF(OR($B822="",UPPER($C822)&lt;&gt;"V"),"",D822*(E822-I822))</f>
        <v/>
      </c>
      <c r="M822" s="12">
        <f>IF(A822="","",YEAR(A822)*100+MONTH(A822))</f>
        <v/>
      </c>
      <c r="N822" s="12">
        <f>IF($B822="","",IF(AND(UPPER($C822)="V",D822&gt;G822),"Venda maior que a posição",IF(AND(UPPER($C822)&lt;&gt;"C",UPPER($C822)&lt;&gt;"V"),"Use C ou V","")))</f>
        <v/>
      </c>
      <c r="O822" s="11">
        <f>IF($B822="","",IF(UPPER($C822)="C",D822,IF(UPPER($C822)="V",-D822,0)))</f>
        <v/>
      </c>
      <c r="P822" s="10">
        <f>IF($B822="","",IF(UPPER($C822)="C",D822*E822,IF(UPPER($C822)="V",-D822*I822,0)))</f>
        <v/>
      </c>
    </row>
    <row r="823">
      <c r="A823" s="6" t="n"/>
      <c r="B823" s="7" t="n"/>
      <c r="C823" s="7" t="n"/>
      <c r="D823" s="8" t="n"/>
      <c r="E823" s="9" t="n"/>
      <c r="F823" s="10">
        <f>IF(OR($B823="",D823="",E823=""),"",D823*E823)</f>
        <v/>
      </c>
      <c r="G823" s="11">
        <f>IF($B823="","",SUMIFS($O$1:O822,$B$1:B822,$B823))</f>
        <v/>
      </c>
      <c r="H823" s="10">
        <f>IF($B823="","",SUMIFS($P$1:P822,$B$1:B822,$B823))</f>
        <v/>
      </c>
      <c r="I823" s="10">
        <f>IF($B823="","",IF(G823&lt;=0,0,H823/G823))</f>
        <v/>
      </c>
      <c r="J823" s="11">
        <f>IF($B823="","",G823+O823)</f>
        <v/>
      </c>
      <c r="K823" s="10">
        <f>IF($B823="","",IF(J823&lt;=0,0,(H823+P823)/J823))</f>
        <v/>
      </c>
      <c r="L823" s="10">
        <f>IF(OR($B823="",UPPER($C823)&lt;&gt;"V"),"",D823*(E823-I823))</f>
        <v/>
      </c>
      <c r="M823" s="12">
        <f>IF(A823="","",YEAR(A823)*100+MONTH(A823))</f>
        <v/>
      </c>
      <c r="N823" s="12">
        <f>IF($B823="","",IF(AND(UPPER($C823)="V",D823&gt;G823),"Venda maior que a posição",IF(AND(UPPER($C823)&lt;&gt;"C",UPPER($C823)&lt;&gt;"V"),"Use C ou V","")))</f>
        <v/>
      </c>
      <c r="O823" s="11">
        <f>IF($B823="","",IF(UPPER($C823)="C",D823,IF(UPPER($C823)="V",-D823,0)))</f>
        <v/>
      </c>
      <c r="P823" s="10">
        <f>IF($B823="","",IF(UPPER($C823)="C",D823*E823,IF(UPPER($C823)="V",-D823*I823,0)))</f>
        <v/>
      </c>
    </row>
    <row r="824">
      <c r="A824" s="6" t="n"/>
      <c r="B824" s="7" t="n"/>
      <c r="C824" s="7" t="n"/>
      <c r="D824" s="8" t="n"/>
      <c r="E824" s="9" t="n"/>
      <c r="F824" s="10">
        <f>IF(OR($B824="",D824="",E824=""),"",D824*E824)</f>
        <v/>
      </c>
      <c r="G824" s="11">
        <f>IF($B824="","",SUMIFS($O$1:O823,$B$1:B823,$B824))</f>
        <v/>
      </c>
      <c r="H824" s="10">
        <f>IF($B824="","",SUMIFS($P$1:P823,$B$1:B823,$B824))</f>
        <v/>
      </c>
      <c r="I824" s="10">
        <f>IF($B824="","",IF(G824&lt;=0,0,H824/G824))</f>
        <v/>
      </c>
      <c r="J824" s="11">
        <f>IF($B824="","",G824+O824)</f>
        <v/>
      </c>
      <c r="K824" s="10">
        <f>IF($B824="","",IF(J824&lt;=0,0,(H824+P824)/J824))</f>
        <v/>
      </c>
      <c r="L824" s="10">
        <f>IF(OR($B824="",UPPER($C824)&lt;&gt;"V"),"",D824*(E824-I824))</f>
        <v/>
      </c>
      <c r="M824" s="12">
        <f>IF(A824="","",YEAR(A824)*100+MONTH(A824))</f>
        <v/>
      </c>
      <c r="N824" s="12">
        <f>IF($B824="","",IF(AND(UPPER($C824)="V",D824&gt;G824),"Venda maior que a posição",IF(AND(UPPER($C824)&lt;&gt;"C",UPPER($C824)&lt;&gt;"V"),"Use C ou V","")))</f>
        <v/>
      </c>
      <c r="O824" s="11">
        <f>IF($B824="","",IF(UPPER($C824)="C",D824,IF(UPPER($C824)="V",-D824,0)))</f>
        <v/>
      </c>
      <c r="P824" s="10">
        <f>IF($B824="","",IF(UPPER($C824)="C",D824*E824,IF(UPPER($C824)="V",-D824*I824,0)))</f>
        <v/>
      </c>
    </row>
    <row r="825">
      <c r="A825" s="6" t="n"/>
      <c r="B825" s="7" t="n"/>
      <c r="C825" s="7" t="n"/>
      <c r="D825" s="8" t="n"/>
      <c r="E825" s="9" t="n"/>
      <c r="F825" s="10">
        <f>IF(OR($B825="",D825="",E825=""),"",D825*E825)</f>
        <v/>
      </c>
      <c r="G825" s="11">
        <f>IF($B825="","",SUMIFS($O$1:O824,$B$1:B824,$B825))</f>
        <v/>
      </c>
      <c r="H825" s="10">
        <f>IF($B825="","",SUMIFS($P$1:P824,$B$1:B824,$B825))</f>
        <v/>
      </c>
      <c r="I825" s="10">
        <f>IF($B825="","",IF(G825&lt;=0,0,H825/G825))</f>
        <v/>
      </c>
      <c r="J825" s="11">
        <f>IF($B825="","",G825+O825)</f>
        <v/>
      </c>
      <c r="K825" s="10">
        <f>IF($B825="","",IF(J825&lt;=0,0,(H825+P825)/J825))</f>
        <v/>
      </c>
      <c r="L825" s="10">
        <f>IF(OR($B825="",UPPER($C825)&lt;&gt;"V"),"",D825*(E825-I825))</f>
        <v/>
      </c>
      <c r="M825" s="12">
        <f>IF(A825="","",YEAR(A825)*100+MONTH(A825))</f>
        <v/>
      </c>
      <c r="N825" s="12">
        <f>IF($B825="","",IF(AND(UPPER($C825)="V",D825&gt;G825),"Venda maior que a posição",IF(AND(UPPER($C825)&lt;&gt;"C",UPPER($C825)&lt;&gt;"V"),"Use C ou V","")))</f>
        <v/>
      </c>
      <c r="O825" s="11">
        <f>IF($B825="","",IF(UPPER($C825)="C",D825,IF(UPPER($C825)="V",-D825,0)))</f>
        <v/>
      </c>
      <c r="P825" s="10">
        <f>IF($B825="","",IF(UPPER($C825)="C",D825*E825,IF(UPPER($C825)="V",-D825*I825,0)))</f>
        <v/>
      </c>
    </row>
    <row r="826">
      <c r="A826" s="6" t="n"/>
      <c r="B826" s="7" t="n"/>
      <c r="C826" s="7" t="n"/>
      <c r="D826" s="8" t="n"/>
      <c r="E826" s="9" t="n"/>
      <c r="F826" s="10">
        <f>IF(OR($B826="",D826="",E826=""),"",D826*E826)</f>
        <v/>
      </c>
      <c r="G826" s="11">
        <f>IF($B826="","",SUMIFS($O$1:O825,$B$1:B825,$B826))</f>
        <v/>
      </c>
      <c r="H826" s="10">
        <f>IF($B826="","",SUMIFS($P$1:P825,$B$1:B825,$B826))</f>
        <v/>
      </c>
      <c r="I826" s="10">
        <f>IF($B826="","",IF(G826&lt;=0,0,H826/G826))</f>
        <v/>
      </c>
      <c r="J826" s="11">
        <f>IF($B826="","",G826+O826)</f>
        <v/>
      </c>
      <c r="K826" s="10">
        <f>IF($B826="","",IF(J826&lt;=0,0,(H826+P826)/J826))</f>
        <v/>
      </c>
      <c r="L826" s="10">
        <f>IF(OR($B826="",UPPER($C826)&lt;&gt;"V"),"",D826*(E826-I826))</f>
        <v/>
      </c>
      <c r="M826" s="12">
        <f>IF(A826="","",YEAR(A826)*100+MONTH(A826))</f>
        <v/>
      </c>
      <c r="N826" s="12">
        <f>IF($B826="","",IF(AND(UPPER($C826)="V",D826&gt;G826),"Venda maior que a posição",IF(AND(UPPER($C826)&lt;&gt;"C",UPPER($C826)&lt;&gt;"V"),"Use C ou V","")))</f>
        <v/>
      </c>
      <c r="O826" s="11">
        <f>IF($B826="","",IF(UPPER($C826)="C",D826,IF(UPPER($C826)="V",-D826,0)))</f>
        <v/>
      </c>
      <c r="P826" s="10">
        <f>IF($B826="","",IF(UPPER($C826)="C",D826*E826,IF(UPPER($C826)="V",-D826*I826,0)))</f>
        <v/>
      </c>
    </row>
    <row r="827">
      <c r="A827" s="6" t="n"/>
      <c r="B827" s="7" t="n"/>
      <c r="C827" s="7" t="n"/>
      <c r="D827" s="8" t="n"/>
      <c r="E827" s="9" t="n"/>
      <c r="F827" s="10">
        <f>IF(OR($B827="",D827="",E827=""),"",D827*E827)</f>
        <v/>
      </c>
      <c r="G827" s="11">
        <f>IF($B827="","",SUMIFS($O$1:O826,$B$1:B826,$B827))</f>
        <v/>
      </c>
      <c r="H827" s="10">
        <f>IF($B827="","",SUMIFS($P$1:P826,$B$1:B826,$B827))</f>
        <v/>
      </c>
      <c r="I827" s="10">
        <f>IF($B827="","",IF(G827&lt;=0,0,H827/G827))</f>
        <v/>
      </c>
      <c r="J827" s="11">
        <f>IF($B827="","",G827+O827)</f>
        <v/>
      </c>
      <c r="K827" s="10">
        <f>IF($B827="","",IF(J827&lt;=0,0,(H827+P827)/J827))</f>
        <v/>
      </c>
      <c r="L827" s="10">
        <f>IF(OR($B827="",UPPER($C827)&lt;&gt;"V"),"",D827*(E827-I827))</f>
        <v/>
      </c>
      <c r="M827" s="12">
        <f>IF(A827="","",YEAR(A827)*100+MONTH(A827))</f>
        <v/>
      </c>
      <c r="N827" s="12">
        <f>IF($B827="","",IF(AND(UPPER($C827)="V",D827&gt;G827),"Venda maior que a posição",IF(AND(UPPER($C827)&lt;&gt;"C",UPPER($C827)&lt;&gt;"V"),"Use C ou V","")))</f>
        <v/>
      </c>
      <c r="O827" s="11">
        <f>IF($B827="","",IF(UPPER($C827)="C",D827,IF(UPPER($C827)="V",-D827,0)))</f>
        <v/>
      </c>
      <c r="P827" s="10">
        <f>IF($B827="","",IF(UPPER($C827)="C",D827*E827,IF(UPPER($C827)="V",-D827*I827,0)))</f>
        <v/>
      </c>
    </row>
    <row r="828">
      <c r="A828" s="6" t="n"/>
      <c r="B828" s="7" t="n"/>
      <c r="C828" s="7" t="n"/>
      <c r="D828" s="8" t="n"/>
      <c r="E828" s="9" t="n"/>
      <c r="F828" s="10">
        <f>IF(OR($B828="",D828="",E828=""),"",D828*E828)</f>
        <v/>
      </c>
      <c r="G828" s="11">
        <f>IF($B828="","",SUMIFS($O$1:O827,$B$1:B827,$B828))</f>
        <v/>
      </c>
      <c r="H828" s="10">
        <f>IF($B828="","",SUMIFS($P$1:P827,$B$1:B827,$B828))</f>
        <v/>
      </c>
      <c r="I828" s="10">
        <f>IF($B828="","",IF(G828&lt;=0,0,H828/G828))</f>
        <v/>
      </c>
      <c r="J828" s="11">
        <f>IF($B828="","",G828+O828)</f>
        <v/>
      </c>
      <c r="K828" s="10">
        <f>IF($B828="","",IF(J828&lt;=0,0,(H828+P828)/J828))</f>
        <v/>
      </c>
      <c r="L828" s="10">
        <f>IF(OR($B828="",UPPER($C828)&lt;&gt;"V"),"",D828*(E828-I828))</f>
        <v/>
      </c>
      <c r="M828" s="12">
        <f>IF(A828="","",YEAR(A828)*100+MONTH(A828))</f>
        <v/>
      </c>
      <c r="N828" s="12">
        <f>IF($B828="","",IF(AND(UPPER($C828)="V",D828&gt;G828),"Venda maior que a posição",IF(AND(UPPER($C828)&lt;&gt;"C",UPPER($C828)&lt;&gt;"V"),"Use C ou V","")))</f>
        <v/>
      </c>
      <c r="O828" s="11">
        <f>IF($B828="","",IF(UPPER($C828)="C",D828,IF(UPPER($C828)="V",-D828,0)))</f>
        <v/>
      </c>
      <c r="P828" s="10">
        <f>IF($B828="","",IF(UPPER($C828)="C",D828*E828,IF(UPPER($C828)="V",-D828*I828,0)))</f>
        <v/>
      </c>
    </row>
    <row r="829">
      <c r="A829" s="6" t="n"/>
      <c r="B829" s="7" t="n"/>
      <c r="C829" s="7" t="n"/>
      <c r="D829" s="8" t="n"/>
      <c r="E829" s="9" t="n"/>
      <c r="F829" s="10">
        <f>IF(OR($B829="",D829="",E829=""),"",D829*E829)</f>
        <v/>
      </c>
      <c r="G829" s="11">
        <f>IF($B829="","",SUMIFS($O$1:O828,$B$1:B828,$B829))</f>
        <v/>
      </c>
      <c r="H829" s="10">
        <f>IF($B829="","",SUMIFS($P$1:P828,$B$1:B828,$B829))</f>
        <v/>
      </c>
      <c r="I829" s="10">
        <f>IF($B829="","",IF(G829&lt;=0,0,H829/G829))</f>
        <v/>
      </c>
      <c r="J829" s="11">
        <f>IF($B829="","",G829+O829)</f>
        <v/>
      </c>
      <c r="K829" s="10">
        <f>IF($B829="","",IF(J829&lt;=0,0,(H829+P829)/J829))</f>
        <v/>
      </c>
      <c r="L829" s="10">
        <f>IF(OR($B829="",UPPER($C829)&lt;&gt;"V"),"",D829*(E829-I829))</f>
        <v/>
      </c>
      <c r="M829" s="12">
        <f>IF(A829="","",YEAR(A829)*100+MONTH(A829))</f>
        <v/>
      </c>
      <c r="N829" s="12">
        <f>IF($B829="","",IF(AND(UPPER($C829)="V",D829&gt;G829),"Venda maior que a posição",IF(AND(UPPER($C829)&lt;&gt;"C",UPPER($C829)&lt;&gt;"V"),"Use C ou V","")))</f>
        <v/>
      </c>
      <c r="O829" s="11">
        <f>IF($B829="","",IF(UPPER($C829)="C",D829,IF(UPPER($C829)="V",-D829,0)))</f>
        <v/>
      </c>
      <c r="P829" s="10">
        <f>IF($B829="","",IF(UPPER($C829)="C",D829*E829,IF(UPPER($C829)="V",-D829*I829,0)))</f>
        <v/>
      </c>
    </row>
    <row r="830">
      <c r="A830" s="6" t="n"/>
      <c r="B830" s="7" t="n"/>
      <c r="C830" s="7" t="n"/>
      <c r="D830" s="8" t="n"/>
      <c r="E830" s="9" t="n"/>
      <c r="F830" s="10">
        <f>IF(OR($B830="",D830="",E830=""),"",D830*E830)</f>
        <v/>
      </c>
      <c r="G830" s="11">
        <f>IF($B830="","",SUMIFS($O$1:O829,$B$1:B829,$B830))</f>
        <v/>
      </c>
      <c r="H830" s="10">
        <f>IF($B830="","",SUMIFS($P$1:P829,$B$1:B829,$B830))</f>
        <v/>
      </c>
      <c r="I830" s="10">
        <f>IF($B830="","",IF(G830&lt;=0,0,H830/G830))</f>
        <v/>
      </c>
      <c r="J830" s="11">
        <f>IF($B830="","",G830+O830)</f>
        <v/>
      </c>
      <c r="K830" s="10">
        <f>IF($B830="","",IF(J830&lt;=0,0,(H830+P830)/J830))</f>
        <v/>
      </c>
      <c r="L830" s="10">
        <f>IF(OR($B830="",UPPER($C830)&lt;&gt;"V"),"",D830*(E830-I830))</f>
        <v/>
      </c>
      <c r="M830" s="12">
        <f>IF(A830="","",YEAR(A830)*100+MONTH(A830))</f>
        <v/>
      </c>
      <c r="N830" s="12">
        <f>IF($B830="","",IF(AND(UPPER($C830)="V",D830&gt;G830),"Venda maior que a posição",IF(AND(UPPER($C830)&lt;&gt;"C",UPPER($C830)&lt;&gt;"V"),"Use C ou V","")))</f>
        <v/>
      </c>
      <c r="O830" s="11">
        <f>IF($B830="","",IF(UPPER($C830)="C",D830,IF(UPPER($C830)="V",-D830,0)))</f>
        <v/>
      </c>
      <c r="P830" s="10">
        <f>IF($B830="","",IF(UPPER($C830)="C",D830*E830,IF(UPPER($C830)="V",-D830*I830,0)))</f>
        <v/>
      </c>
    </row>
    <row r="831">
      <c r="A831" s="6" t="n"/>
      <c r="B831" s="7" t="n"/>
      <c r="C831" s="7" t="n"/>
      <c r="D831" s="8" t="n"/>
      <c r="E831" s="9" t="n"/>
      <c r="F831" s="10">
        <f>IF(OR($B831="",D831="",E831=""),"",D831*E831)</f>
        <v/>
      </c>
      <c r="G831" s="11">
        <f>IF($B831="","",SUMIFS($O$1:O830,$B$1:B830,$B831))</f>
        <v/>
      </c>
      <c r="H831" s="10">
        <f>IF($B831="","",SUMIFS($P$1:P830,$B$1:B830,$B831))</f>
        <v/>
      </c>
      <c r="I831" s="10">
        <f>IF($B831="","",IF(G831&lt;=0,0,H831/G831))</f>
        <v/>
      </c>
      <c r="J831" s="11">
        <f>IF($B831="","",G831+O831)</f>
        <v/>
      </c>
      <c r="K831" s="10">
        <f>IF($B831="","",IF(J831&lt;=0,0,(H831+P831)/J831))</f>
        <v/>
      </c>
      <c r="L831" s="10">
        <f>IF(OR($B831="",UPPER($C831)&lt;&gt;"V"),"",D831*(E831-I831))</f>
        <v/>
      </c>
      <c r="M831" s="12">
        <f>IF(A831="","",YEAR(A831)*100+MONTH(A831))</f>
        <v/>
      </c>
      <c r="N831" s="12">
        <f>IF($B831="","",IF(AND(UPPER($C831)="V",D831&gt;G831),"Venda maior que a posição",IF(AND(UPPER($C831)&lt;&gt;"C",UPPER($C831)&lt;&gt;"V"),"Use C ou V","")))</f>
        <v/>
      </c>
      <c r="O831" s="11">
        <f>IF($B831="","",IF(UPPER($C831)="C",D831,IF(UPPER($C831)="V",-D831,0)))</f>
        <v/>
      </c>
      <c r="P831" s="10">
        <f>IF($B831="","",IF(UPPER($C831)="C",D831*E831,IF(UPPER($C831)="V",-D831*I831,0)))</f>
        <v/>
      </c>
    </row>
    <row r="832">
      <c r="A832" s="6" t="n"/>
      <c r="B832" s="7" t="n"/>
      <c r="C832" s="7" t="n"/>
      <c r="D832" s="8" t="n"/>
      <c r="E832" s="9" t="n"/>
      <c r="F832" s="10">
        <f>IF(OR($B832="",D832="",E832=""),"",D832*E832)</f>
        <v/>
      </c>
      <c r="G832" s="11">
        <f>IF($B832="","",SUMIFS($O$1:O831,$B$1:B831,$B832))</f>
        <v/>
      </c>
      <c r="H832" s="10">
        <f>IF($B832="","",SUMIFS($P$1:P831,$B$1:B831,$B832))</f>
        <v/>
      </c>
      <c r="I832" s="10">
        <f>IF($B832="","",IF(G832&lt;=0,0,H832/G832))</f>
        <v/>
      </c>
      <c r="J832" s="11">
        <f>IF($B832="","",G832+O832)</f>
        <v/>
      </c>
      <c r="K832" s="10">
        <f>IF($B832="","",IF(J832&lt;=0,0,(H832+P832)/J832))</f>
        <v/>
      </c>
      <c r="L832" s="10">
        <f>IF(OR($B832="",UPPER($C832)&lt;&gt;"V"),"",D832*(E832-I832))</f>
        <v/>
      </c>
      <c r="M832" s="12">
        <f>IF(A832="","",YEAR(A832)*100+MONTH(A832))</f>
        <v/>
      </c>
      <c r="N832" s="12">
        <f>IF($B832="","",IF(AND(UPPER($C832)="V",D832&gt;G832),"Venda maior que a posição",IF(AND(UPPER($C832)&lt;&gt;"C",UPPER($C832)&lt;&gt;"V"),"Use C ou V","")))</f>
        <v/>
      </c>
      <c r="O832" s="11">
        <f>IF($B832="","",IF(UPPER($C832)="C",D832,IF(UPPER($C832)="V",-D832,0)))</f>
        <v/>
      </c>
      <c r="P832" s="10">
        <f>IF($B832="","",IF(UPPER($C832)="C",D832*E832,IF(UPPER($C832)="V",-D832*I832,0)))</f>
        <v/>
      </c>
    </row>
    <row r="833">
      <c r="A833" s="6" t="n"/>
      <c r="B833" s="7" t="n"/>
      <c r="C833" s="7" t="n"/>
      <c r="D833" s="8" t="n"/>
      <c r="E833" s="9" t="n"/>
      <c r="F833" s="10">
        <f>IF(OR($B833="",D833="",E833=""),"",D833*E833)</f>
        <v/>
      </c>
      <c r="G833" s="11">
        <f>IF($B833="","",SUMIFS($O$1:O832,$B$1:B832,$B833))</f>
        <v/>
      </c>
      <c r="H833" s="10">
        <f>IF($B833="","",SUMIFS($P$1:P832,$B$1:B832,$B833))</f>
        <v/>
      </c>
      <c r="I833" s="10">
        <f>IF($B833="","",IF(G833&lt;=0,0,H833/G833))</f>
        <v/>
      </c>
      <c r="J833" s="11">
        <f>IF($B833="","",G833+O833)</f>
        <v/>
      </c>
      <c r="K833" s="10">
        <f>IF($B833="","",IF(J833&lt;=0,0,(H833+P833)/J833))</f>
        <v/>
      </c>
      <c r="L833" s="10">
        <f>IF(OR($B833="",UPPER($C833)&lt;&gt;"V"),"",D833*(E833-I833))</f>
        <v/>
      </c>
      <c r="M833" s="12">
        <f>IF(A833="","",YEAR(A833)*100+MONTH(A833))</f>
        <v/>
      </c>
      <c r="N833" s="12">
        <f>IF($B833="","",IF(AND(UPPER($C833)="V",D833&gt;G833),"Venda maior que a posição",IF(AND(UPPER($C833)&lt;&gt;"C",UPPER($C833)&lt;&gt;"V"),"Use C ou V","")))</f>
        <v/>
      </c>
      <c r="O833" s="11">
        <f>IF($B833="","",IF(UPPER($C833)="C",D833,IF(UPPER($C833)="V",-D833,0)))</f>
        <v/>
      </c>
      <c r="P833" s="10">
        <f>IF($B833="","",IF(UPPER($C833)="C",D833*E833,IF(UPPER($C833)="V",-D833*I833,0)))</f>
        <v/>
      </c>
    </row>
    <row r="834">
      <c r="A834" s="6" t="n"/>
      <c r="B834" s="7" t="n"/>
      <c r="C834" s="7" t="n"/>
      <c r="D834" s="8" t="n"/>
      <c r="E834" s="9" t="n"/>
      <c r="F834" s="10">
        <f>IF(OR($B834="",D834="",E834=""),"",D834*E834)</f>
        <v/>
      </c>
      <c r="G834" s="11">
        <f>IF($B834="","",SUMIFS($O$1:O833,$B$1:B833,$B834))</f>
        <v/>
      </c>
      <c r="H834" s="10">
        <f>IF($B834="","",SUMIFS($P$1:P833,$B$1:B833,$B834))</f>
        <v/>
      </c>
      <c r="I834" s="10">
        <f>IF($B834="","",IF(G834&lt;=0,0,H834/G834))</f>
        <v/>
      </c>
      <c r="J834" s="11">
        <f>IF($B834="","",G834+O834)</f>
        <v/>
      </c>
      <c r="K834" s="10">
        <f>IF($B834="","",IF(J834&lt;=0,0,(H834+P834)/J834))</f>
        <v/>
      </c>
      <c r="L834" s="10">
        <f>IF(OR($B834="",UPPER($C834)&lt;&gt;"V"),"",D834*(E834-I834))</f>
        <v/>
      </c>
      <c r="M834" s="12">
        <f>IF(A834="","",YEAR(A834)*100+MONTH(A834))</f>
        <v/>
      </c>
      <c r="N834" s="12">
        <f>IF($B834="","",IF(AND(UPPER($C834)="V",D834&gt;G834),"Venda maior que a posição",IF(AND(UPPER($C834)&lt;&gt;"C",UPPER($C834)&lt;&gt;"V"),"Use C ou V","")))</f>
        <v/>
      </c>
      <c r="O834" s="11">
        <f>IF($B834="","",IF(UPPER($C834)="C",D834,IF(UPPER($C834)="V",-D834,0)))</f>
        <v/>
      </c>
      <c r="P834" s="10">
        <f>IF($B834="","",IF(UPPER($C834)="C",D834*E834,IF(UPPER($C834)="V",-D834*I834,0)))</f>
        <v/>
      </c>
    </row>
    <row r="835">
      <c r="A835" s="6" t="n"/>
      <c r="B835" s="7" t="n"/>
      <c r="C835" s="7" t="n"/>
      <c r="D835" s="8" t="n"/>
      <c r="E835" s="9" t="n"/>
      <c r="F835" s="10">
        <f>IF(OR($B835="",D835="",E835=""),"",D835*E835)</f>
        <v/>
      </c>
      <c r="G835" s="11">
        <f>IF($B835="","",SUMIFS($O$1:O834,$B$1:B834,$B835))</f>
        <v/>
      </c>
      <c r="H835" s="10">
        <f>IF($B835="","",SUMIFS($P$1:P834,$B$1:B834,$B835))</f>
        <v/>
      </c>
      <c r="I835" s="10">
        <f>IF($B835="","",IF(G835&lt;=0,0,H835/G835))</f>
        <v/>
      </c>
      <c r="J835" s="11">
        <f>IF($B835="","",G835+O835)</f>
        <v/>
      </c>
      <c r="K835" s="10">
        <f>IF($B835="","",IF(J835&lt;=0,0,(H835+P835)/J835))</f>
        <v/>
      </c>
      <c r="L835" s="10">
        <f>IF(OR($B835="",UPPER($C835)&lt;&gt;"V"),"",D835*(E835-I835))</f>
        <v/>
      </c>
      <c r="M835" s="12">
        <f>IF(A835="","",YEAR(A835)*100+MONTH(A835))</f>
        <v/>
      </c>
      <c r="N835" s="12">
        <f>IF($B835="","",IF(AND(UPPER($C835)="V",D835&gt;G835),"Venda maior que a posição",IF(AND(UPPER($C835)&lt;&gt;"C",UPPER($C835)&lt;&gt;"V"),"Use C ou V","")))</f>
        <v/>
      </c>
      <c r="O835" s="11">
        <f>IF($B835="","",IF(UPPER($C835)="C",D835,IF(UPPER($C835)="V",-D835,0)))</f>
        <v/>
      </c>
      <c r="P835" s="10">
        <f>IF($B835="","",IF(UPPER($C835)="C",D835*E835,IF(UPPER($C835)="V",-D835*I835,0)))</f>
        <v/>
      </c>
    </row>
    <row r="836">
      <c r="A836" s="6" t="n"/>
      <c r="B836" s="7" t="n"/>
      <c r="C836" s="7" t="n"/>
      <c r="D836" s="8" t="n"/>
      <c r="E836" s="9" t="n"/>
      <c r="F836" s="10">
        <f>IF(OR($B836="",D836="",E836=""),"",D836*E836)</f>
        <v/>
      </c>
      <c r="G836" s="11">
        <f>IF($B836="","",SUMIFS($O$1:O835,$B$1:B835,$B836))</f>
        <v/>
      </c>
      <c r="H836" s="10">
        <f>IF($B836="","",SUMIFS($P$1:P835,$B$1:B835,$B836))</f>
        <v/>
      </c>
      <c r="I836" s="10">
        <f>IF($B836="","",IF(G836&lt;=0,0,H836/G836))</f>
        <v/>
      </c>
      <c r="J836" s="11">
        <f>IF($B836="","",G836+O836)</f>
        <v/>
      </c>
      <c r="K836" s="10">
        <f>IF($B836="","",IF(J836&lt;=0,0,(H836+P836)/J836))</f>
        <v/>
      </c>
      <c r="L836" s="10">
        <f>IF(OR($B836="",UPPER($C836)&lt;&gt;"V"),"",D836*(E836-I836))</f>
        <v/>
      </c>
      <c r="M836" s="12">
        <f>IF(A836="","",YEAR(A836)*100+MONTH(A836))</f>
        <v/>
      </c>
      <c r="N836" s="12">
        <f>IF($B836="","",IF(AND(UPPER($C836)="V",D836&gt;G836),"Venda maior que a posição",IF(AND(UPPER($C836)&lt;&gt;"C",UPPER($C836)&lt;&gt;"V"),"Use C ou V","")))</f>
        <v/>
      </c>
      <c r="O836" s="11">
        <f>IF($B836="","",IF(UPPER($C836)="C",D836,IF(UPPER($C836)="V",-D836,0)))</f>
        <v/>
      </c>
      <c r="P836" s="10">
        <f>IF($B836="","",IF(UPPER($C836)="C",D836*E836,IF(UPPER($C836)="V",-D836*I836,0)))</f>
        <v/>
      </c>
    </row>
    <row r="837">
      <c r="A837" s="6" t="n"/>
      <c r="B837" s="7" t="n"/>
      <c r="C837" s="7" t="n"/>
      <c r="D837" s="8" t="n"/>
      <c r="E837" s="9" t="n"/>
      <c r="F837" s="10">
        <f>IF(OR($B837="",D837="",E837=""),"",D837*E837)</f>
        <v/>
      </c>
      <c r="G837" s="11">
        <f>IF($B837="","",SUMIFS($O$1:O836,$B$1:B836,$B837))</f>
        <v/>
      </c>
      <c r="H837" s="10">
        <f>IF($B837="","",SUMIFS($P$1:P836,$B$1:B836,$B837))</f>
        <v/>
      </c>
      <c r="I837" s="10">
        <f>IF($B837="","",IF(G837&lt;=0,0,H837/G837))</f>
        <v/>
      </c>
      <c r="J837" s="11">
        <f>IF($B837="","",G837+O837)</f>
        <v/>
      </c>
      <c r="K837" s="10">
        <f>IF($B837="","",IF(J837&lt;=0,0,(H837+P837)/J837))</f>
        <v/>
      </c>
      <c r="L837" s="10">
        <f>IF(OR($B837="",UPPER($C837)&lt;&gt;"V"),"",D837*(E837-I837))</f>
        <v/>
      </c>
      <c r="M837" s="12">
        <f>IF(A837="","",YEAR(A837)*100+MONTH(A837))</f>
        <v/>
      </c>
      <c r="N837" s="12">
        <f>IF($B837="","",IF(AND(UPPER($C837)="V",D837&gt;G837),"Venda maior que a posição",IF(AND(UPPER($C837)&lt;&gt;"C",UPPER($C837)&lt;&gt;"V"),"Use C ou V","")))</f>
        <v/>
      </c>
      <c r="O837" s="11">
        <f>IF($B837="","",IF(UPPER($C837)="C",D837,IF(UPPER($C837)="V",-D837,0)))</f>
        <v/>
      </c>
      <c r="P837" s="10">
        <f>IF($B837="","",IF(UPPER($C837)="C",D837*E837,IF(UPPER($C837)="V",-D837*I837,0)))</f>
        <v/>
      </c>
    </row>
    <row r="838">
      <c r="A838" s="6" t="n"/>
      <c r="B838" s="7" t="n"/>
      <c r="C838" s="7" t="n"/>
      <c r="D838" s="8" t="n"/>
      <c r="E838" s="9" t="n"/>
      <c r="F838" s="10">
        <f>IF(OR($B838="",D838="",E838=""),"",D838*E838)</f>
        <v/>
      </c>
      <c r="G838" s="11">
        <f>IF($B838="","",SUMIFS($O$1:O837,$B$1:B837,$B838))</f>
        <v/>
      </c>
      <c r="H838" s="10">
        <f>IF($B838="","",SUMIFS($P$1:P837,$B$1:B837,$B838))</f>
        <v/>
      </c>
      <c r="I838" s="10">
        <f>IF($B838="","",IF(G838&lt;=0,0,H838/G838))</f>
        <v/>
      </c>
      <c r="J838" s="11">
        <f>IF($B838="","",G838+O838)</f>
        <v/>
      </c>
      <c r="K838" s="10">
        <f>IF($B838="","",IF(J838&lt;=0,0,(H838+P838)/J838))</f>
        <v/>
      </c>
      <c r="L838" s="10">
        <f>IF(OR($B838="",UPPER($C838)&lt;&gt;"V"),"",D838*(E838-I838))</f>
        <v/>
      </c>
      <c r="M838" s="12">
        <f>IF(A838="","",YEAR(A838)*100+MONTH(A838))</f>
        <v/>
      </c>
      <c r="N838" s="12">
        <f>IF($B838="","",IF(AND(UPPER($C838)="V",D838&gt;G838),"Venda maior que a posição",IF(AND(UPPER($C838)&lt;&gt;"C",UPPER($C838)&lt;&gt;"V"),"Use C ou V","")))</f>
        <v/>
      </c>
      <c r="O838" s="11">
        <f>IF($B838="","",IF(UPPER($C838)="C",D838,IF(UPPER($C838)="V",-D838,0)))</f>
        <v/>
      </c>
      <c r="P838" s="10">
        <f>IF($B838="","",IF(UPPER($C838)="C",D838*E838,IF(UPPER($C838)="V",-D838*I838,0)))</f>
        <v/>
      </c>
    </row>
    <row r="839">
      <c r="A839" s="6" t="n"/>
      <c r="B839" s="7" t="n"/>
      <c r="C839" s="7" t="n"/>
      <c r="D839" s="8" t="n"/>
      <c r="E839" s="9" t="n"/>
      <c r="F839" s="10">
        <f>IF(OR($B839="",D839="",E839=""),"",D839*E839)</f>
        <v/>
      </c>
      <c r="G839" s="11">
        <f>IF($B839="","",SUMIFS($O$1:O838,$B$1:B838,$B839))</f>
        <v/>
      </c>
      <c r="H839" s="10">
        <f>IF($B839="","",SUMIFS($P$1:P838,$B$1:B838,$B839))</f>
        <v/>
      </c>
      <c r="I839" s="10">
        <f>IF($B839="","",IF(G839&lt;=0,0,H839/G839))</f>
        <v/>
      </c>
      <c r="J839" s="11">
        <f>IF($B839="","",G839+O839)</f>
        <v/>
      </c>
      <c r="K839" s="10">
        <f>IF($B839="","",IF(J839&lt;=0,0,(H839+P839)/J839))</f>
        <v/>
      </c>
      <c r="L839" s="10">
        <f>IF(OR($B839="",UPPER($C839)&lt;&gt;"V"),"",D839*(E839-I839))</f>
        <v/>
      </c>
      <c r="M839" s="12">
        <f>IF(A839="","",YEAR(A839)*100+MONTH(A839))</f>
        <v/>
      </c>
      <c r="N839" s="12">
        <f>IF($B839="","",IF(AND(UPPER($C839)="V",D839&gt;G839),"Venda maior que a posição",IF(AND(UPPER($C839)&lt;&gt;"C",UPPER($C839)&lt;&gt;"V"),"Use C ou V","")))</f>
        <v/>
      </c>
      <c r="O839" s="11">
        <f>IF($B839="","",IF(UPPER($C839)="C",D839,IF(UPPER($C839)="V",-D839,0)))</f>
        <v/>
      </c>
      <c r="P839" s="10">
        <f>IF($B839="","",IF(UPPER($C839)="C",D839*E839,IF(UPPER($C839)="V",-D839*I839,0)))</f>
        <v/>
      </c>
    </row>
    <row r="840">
      <c r="A840" s="6" t="n"/>
      <c r="B840" s="7" t="n"/>
      <c r="C840" s="7" t="n"/>
      <c r="D840" s="8" t="n"/>
      <c r="E840" s="9" t="n"/>
      <c r="F840" s="10">
        <f>IF(OR($B840="",D840="",E840=""),"",D840*E840)</f>
        <v/>
      </c>
      <c r="G840" s="11">
        <f>IF($B840="","",SUMIFS($O$1:O839,$B$1:B839,$B840))</f>
        <v/>
      </c>
      <c r="H840" s="10">
        <f>IF($B840="","",SUMIFS($P$1:P839,$B$1:B839,$B840))</f>
        <v/>
      </c>
      <c r="I840" s="10">
        <f>IF($B840="","",IF(G840&lt;=0,0,H840/G840))</f>
        <v/>
      </c>
      <c r="J840" s="11">
        <f>IF($B840="","",G840+O840)</f>
        <v/>
      </c>
      <c r="K840" s="10">
        <f>IF($B840="","",IF(J840&lt;=0,0,(H840+P840)/J840))</f>
        <v/>
      </c>
      <c r="L840" s="10">
        <f>IF(OR($B840="",UPPER($C840)&lt;&gt;"V"),"",D840*(E840-I840))</f>
        <v/>
      </c>
      <c r="M840" s="12">
        <f>IF(A840="","",YEAR(A840)*100+MONTH(A840))</f>
        <v/>
      </c>
      <c r="N840" s="12">
        <f>IF($B840="","",IF(AND(UPPER($C840)="V",D840&gt;G840),"Venda maior que a posição",IF(AND(UPPER($C840)&lt;&gt;"C",UPPER($C840)&lt;&gt;"V"),"Use C ou V","")))</f>
        <v/>
      </c>
      <c r="O840" s="11">
        <f>IF($B840="","",IF(UPPER($C840)="C",D840,IF(UPPER($C840)="V",-D840,0)))</f>
        <v/>
      </c>
      <c r="P840" s="10">
        <f>IF($B840="","",IF(UPPER($C840)="C",D840*E840,IF(UPPER($C840)="V",-D840*I840,0)))</f>
        <v/>
      </c>
    </row>
    <row r="841">
      <c r="A841" s="6" t="n"/>
      <c r="B841" s="7" t="n"/>
      <c r="C841" s="7" t="n"/>
      <c r="D841" s="8" t="n"/>
      <c r="E841" s="9" t="n"/>
      <c r="F841" s="10">
        <f>IF(OR($B841="",D841="",E841=""),"",D841*E841)</f>
        <v/>
      </c>
      <c r="G841" s="11">
        <f>IF($B841="","",SUMIFS($O$1:O840,$B$1:B840,$B841))</f>
        <v/>
      </c>
      <c r="H841" s="10">
        <f>IF($B841="","",SUMIFS($P$1:P840,$B$1:B840,$B841))</f>
        <v/>
      </c>
      <c r="I841" s="10">
        <f>IF($B841="","",IF(G841&lt;=0,0,H841/G841))</f>
        <v/>
      </c>
      <c r="J841" s="11">
        <f>IF($B841="","",G841+O841)</f>
        <v/>
      </c>
      <c r="K841" s="10">
        <f>IF($B841="","",IF(J841&lt;=0,0,(H841+P841)/J841))</f>
        <v/>
      </c>
      <c r="L841" s="10">
        <f>IF(OR($B841="",UPPER($C841)&lt;&gt;"V"),"",D841*(E841-I841))</f>
        <v/>
      </c>
      <c r="M841" s="12">
        <f>IF(A841="","",YEAR(A841)*100+MONTH(A841))</f>
        <v/>
      </c>
      <c r="N841" s="12">
        <f>IF($B841="","",IF(AND(UPPER($C841)="V",D841&gt;G841),"Venda maior que a posição",IF(AND(UPPER($C841)&lt;&gt;"C",UPPER($C841)&lt;&gt;"V"),"Use C ou V","")))</f>
        <v/>
      </c>
      <c r="O841" s="11">
        <f>IF($B841="","",IF(UPPER($C841)="C",D841,IF(UPPER($C841)="V",-D841,0)))</f>
        <v/>
      </c>
      <c r="P841" s="10">
        <f>IF($B841="","",IF(UPPER($C841)="C",D841*E841,IF(UPPER($C841)="V",-D841*I841,0)))</f>
        <v/>
      </c>
    </row>
    <row r="842">
      <c r="A842" s="6" t="n"/>
      <c r="B842" s="7" t="n"/>
      <c r="C842" s="7" t="n"/>
      <c r="D842" s="8" t="n"/>
      <c r="E842" s="9" t="n"/>
      <c r="F842" s="10">
        <f>IF(OR($B842="",D842="",E842=""),"",D842*E842)</f>
        <v/>
      </c>
      <c r="G842" s="11">
        <f>IF($B842="","",SUMIFS($O$1:O841,$B$1:B841,$B842))</f>
        <v/>
      </c>
      <c r="H842" s="10">
        <f>IF($B842="","",SUMIFS($P$1:P841,$B$1:B841,$B842))</f>
        <v/>
      </c>
      <c r="I842" s="10">
        <f>IF($B842="","",IF(G842&lt;=0,0,H842/G842))</f>
        <v/>
      </c>
      <c r="J842" s="11">
        <f>IF($B842="","",G842+O842)</f>
        <v/>
      </c>
      <c r="K842" s="10">
        <f>IF($B842="","",IF(J842&lt;=0,0,(H842+P842)/J842))</f>
        <v/>
      </c>
      <c r="L842" s="10">
        <f>IF(OR($B842="",UPPER($C842)&lt;&gt;"V"),"",D842*(E842-I842))</f>
        <v/>
      </c>
      <c r="M842" s="12">
        <f>IF(A842="","",YEAR(A842)*100+MONTH(A842))</f>
        <v/>
      </c>
      <c r="N842" s="12">
        <f>IF($B842="","",IF(AND(UPPER($C842)="V",D842&gt;G842),"Venda maior que a posição",IF(AND(UPPER($C842)&lt;&gt;"C",UPPER($C842)&lt;&gt;"V"),"Use C ou V","")))</f>
        <v/>
      </c>
      <c r="O842" s="11">
        <f>IF($B842="","",IF(UPPER($C842)="C",D842,IF(UPPER($C842)="V",-D842,0)))</f>
        <v/>
      </c>
      <c r="P842" s="10">
        <f>IF($B842="","",IF(UPPER($C842)="C",D842*E842,IF(UPPER($C842)="V",-D842*I842,0)))</f>
        <v/>
      </c>
    </row>
    <row r="843">
      <c r="A843" s="6" t="n"/>
      <c r="B843" s="7" t="n"/>
      <c r="C843" s="7" t="n"/>
      <c r="D843" s="8" t="n"/>
      <c r="E843" s="9" t="n"/>
      <c r="F843" s="10">
        <f>IF(OR($B843="",D843="",E843=""),"",D843*E843)</f>
        <v/>
      </c>
      <c r="G843" s="11">
        <f>IF($B843="","",SUMIFS($O$1:O842,$B$1:B842,$B843))</f>
        <v/>
      </c>
      <c r="H843" s="10">
        <f>IF($B843="","",SUMIFS($P$1:P842,$B$1:B842,$B843))</f>
        <v/>
      </c>
      <c r="I843" s="10">
        <f>IF($B843="","",IF(G843&lt;=0,0,H843/G843))</f>
        <v/>
      </c>
      <c r="J843" s="11">
        <f>IF($B843="","",G843+O843)</f>
        <v/>
      </c>
      <c r="K843" s="10">
        <f>IF($B843="","",IF(J843&lt;=0,0,(H843+P843)/J843))</f>
        <v/>
      </c>
      <c r="L843" s="10">
        <f>IF(OR($B843="",UPPER($C843)&lt;&gt;"V"),"",D843*(E843-I843))</f>
        <v/>
      </c>
      <c r="M843" s="12">
        <f>IF(A843="","",YEAR(A843)*100+MONTH(A843))</f>
        <v/>
      </c>
      <c r="N843" s="12">
        <f>IF($B843="","",IF(AND(UPPER($C843)="V",D843&gt;G843),"Venda maior que a posição",IF(AND(UPPER($C843)&lt;&gt;"C",UPPER($C843)&lt;&gt;"V"),"Use C ou V","")))</f>
        <v/>
      </c>
      <c r="O843" s="11">
        <f>IF($B843="","",IF(UPPER($C843)="C",D843,IF(UPPER($C843)="V",-D843,0)))</f>
        <v/>
      </c>
      <c r="P843" s="10">
        <f>IF($B843="","",IF(UPPER($C843)="C",D843*E843,IF(UPPER($C843)="V",-D843*I843,0)))</f>
        <v/>
      </c>
    </row>
    <row r="844">
      <c r="A844" s="6" t="n"/>
      <c r="B844" s="7" t="n"/>
      <c r="C844" s="7" t="n"/>
      <c r="D844" s="8" t="n"/>
      <c r="E844" s="9" t="n"/>
      <c r="F844" s="10">
        <f>IF(OR($B844="",D844="",E844=""),"",D844*E844)</f>
        <v/>
      </c>
      <c r="G844" s="11">
        <f>IF($B844="","",SUMIFS($O$1:O843,$B$1:B843,$B844))</f>
        <v/>
      </c>
      <c r="H844" s="10">
        <f>IF($B844="","",SUMIFS($P$1:P843,$B$1:B843,$B844))</f>
        <v/>
      </c>
      <c r="I844" s="10">
        <f>IF($B844="","",IF(G844&lt;=0,0,H844/G844))</f>
        <v/>
      </c>
      <c r="J844" s="11">
        <f>IF($B844="","",G844+O844)</f>
        <v/>
      </c>
      <c r="K844" s="10">
        <f>IF($B844="","",IF(J844&lt;=0,0,(H844+P844)/J844))</f>
        <v/>
      </c>
      <c r="L844" s="10">
        <f>IF(OR($B844="",UPPER($C844)&lt;&gt;"V"),"",D844*(E844-I844))</f>
        <v/>
      </c>
      <c r="M844" s="12">
        <f>IF(A844="","",YEAR(A844)*100+MONTH(A844))</f>
        <v/>
      </c>
      <c r="N844" s="12">
        <f>IF($B844="","",IF(AND(UPPER($C844)="V",D844&gt;G844),"Venda maior que a posição",IF(AND(UPPER($C844)&lt;&gt;"C",UPPER($C844)&lt;&gt;"V"),"Use C ou V","")))</f>
        <v/>
      </c>
      <c r="O844" s="11">
        <f>IF($B844="","",IF(UPPER($C844)="C",D844,IF(UPPER($C844)="V",-D844,0)))</f>
        <v/>
      </c>
      <c r="P844" s="10">
        <f>IF($B844="","",IF(UPPER($C844)="C",D844*E844,IF(UPPER($C844)="V",-D844*I844,0)))</f>
        <v/>
      </c>
    </row>
    <row r="845">
      <c r="A845" s="6" t="n"/>
      <c r="B845" s="7" t="n"/>
      <c r="C845" s="7" t="n"/>
      <c r="D845" s="8" t="n"/>
      <c r="E845" s="9" t="n"/>
      <c r="F845" s="10">
        <f>IF(OR($B845="",D845="",E845=""),"",D845*E845)</f>
        <v/>
      </c>
      <c r="G845" s="11">
        <f>IF($B845="","",SUMIFS($O$1:O844,$B$1:B844,$B845))</f>
        <v/>
      </c>
      <c r="H845" s="10">
        <f>IF($B845="","",SUMIFS($P$1:P844,$B$1:B844,$B845))</f>
        <v/>
      </c>
      <c r="I845" s="10">
        <f>IF($B845="","",IF(G845&lt;=0,0,H845/G845))</f>
        <v/>
      </c>
      <c r="J845" s="11">
        <f>IF($B845="","",G845+O845)</f>
        <v/>
      </c>
      <c r="K845" s="10">
        <f>IF($B845="","",IF(J845&lt;=0,0,(H845+P845)/J845))</f>
        <v/>
      </c>
      <c r="L845" s="10">
        <f>IF(OR($B845="",UPPER($C845)&lt;&gt;"V"),"",D845*(E845-I845))</f>
        <v/>
      </c>
      <c r="M845" s="12">
        <f>IF(A845="","",YEAR(A845)*100+MONTH(A845))</f>
        <v/>
      </c>
      <c r="N845" s="12">
        <f>IF($B845="","",IF(AND(UPPER($C845)="V",D845&gt;G845),"Venda maior que a posição",IF(AND(UPPER($C845)&lt;&gt;"C",UPPER($C845)&lt;&gt;"V"),"Use C ou V","")))</f>
        <v/>
      </c>
      <c r="O845" s="11">
        <f>IF($B845="","",IF(UPPER($C845)="C",D845,IF(UPPER($C845)="V",-D845,0)))</f>
        <v/>
      </c>
      <c r="P845" s="10">
        <f>IF($B845="","",IF(UPPER($C845)="C",D845*E845,IF(UPPER($C845)="V",-D845*I845,0)))</f>
        <v/>
      </c>
    </row>
    <row r="846">
      <c r="A846" s="6" t="n"/>
      <c r="B846" s="7" t="n"/>
      <c r="C846" s="7" t="n"/>
      <c r="D846" s="8" t="n"/>
      <c r="E846" s="9" t="n"/>
      <c r="F846" s="10">
        <f>IF(OR($B846="",D846="",E846=""),"",D846*E846)</f>
        <v/>
      </c>
      <c r="G846" s="11">
        <f>IF($B846="","",SUMIFS($O$1:O845,$B$1:B845,$B846))</f>
        <v/>
      </c>
      <c r="H846" s="10">
        <f>IF($B846="","",SUMIFS($P$1:P845,$B$1:B845,$B846))</f>
        <v/>
      </c>
      <c r="I846" s="10">
        <f>IF($B846="","",IF(G846&lt;=0,0,H846/G846))</f>
        <v/>
      </c>
      <c r="J846" s="11">
        <f>IF($B846="","",G846+O846)</f>
        <v/>
      </c>
      <c r="K846" s="10">
        <f>IF($B846="","",IF(J846&lt;=0,0,(H846+P846)/J846))</f>
        <v/>
      </c>
      <c r="L846" s="10">
        <f>IF(OR($B846="",UPPER($C846)&lt;&gt;"V"),"",D846*(E846-I846))</f>
        <v/>
      </c>
      <c r="M846" s="12">
        <f>IF(A846="","",YEAR(A846)*100+MONTH(A846))</f>
        <v/>
      </c>
      <c r="N846" s="12">
        <f>IF($B846="","",IF(AND(UPPER($C846)="V",D846&gt;G846),"Venda maior que a posição",IF(AND(UPPER($C846)&lt;&gt;"C",UPPER($C846)&lt;&gt;"V"),"Use C ou V","")))</f>
        <v/>
      </c>
      <c r="O846" s="11">
        <f>IF($B846="","",IF(UPPER($C846)="C",D846,IF(UPPER($C846)="V",-D846,0)))</f>
        <v/>
      </c>
      <c r="P846" s="10">
        <f>IF($B846="","",IF(UPPER($C846)="C",D846*E846,IF(UPPER($C846)="V",-D846*I846,0)))</f>
        <v/>
      </c>
    </row>
    <row r="847">
      <c r="A847" s="6" t="n"/>
      <c r="B847" s="7" t="n"/>
      <c r="C847" s="7" t="n"/>
      <c r="D847" s="8" t="n"/>
      <c r="E847" s="9" t="n"/>
      <c r="F847" s="10">
        <f>IF(OR($B847="",D847="",E847=""),"",D847*E847)</f>
        <v/>
      </c>
      <c r="G847" s="11">
        <f>IF($B847="","",SUMIFS($O$1:O846,$B$1:B846,$B847))</f>
        <v/>
      </c>
      <c r="H847" s="10">
        <f>IF($B847="","",SUMIFS($P$1:P846,$B$1:B846,$B847))</f>
        <v/>
      </c>
      <c r="I847" s="10">
        <f>IF($B847="","",IF(G847&lt;=0,0,H847/G847))</f>
        <v/>
      </c>
      <c r="J847" s="11">
        <f>IF($B847="","",G847+O847)</f>
        <v/>
      </c>
      <c r="K847" s="10">
        <f>IF($B847="","",IF(J847&lt;=0,0,(H847+P847)/J847))</f>
        <v/>
      </c>
      <c r="L847" s="10">
        <f>IF(OR($B847="",UPPER($C847)&lt;&gt;"V"),"",D847*(E847-I847))</f>
        <v/>
      </c>
      <c r="M847" s="12">
        <f>IF(A847="","",YEAR(A847)*100+MONTH(A847))</f>
        <v/>
      </c>
      <c r="N847" s="12">
        <f>IF($B847="","",IF(AND(UPPER($C847)="V",D847&gt;G847),"Venda maior que a posição",IF(AND(UPPER($C847)&lt;&gt;"C",UPPER($C847)&lt;&gt;"V"),"Use C ou V","")))</f>
        <v/>
      </c>
      <c r="O847" s="11">
        <f>IF($B847="","",IF(UPPER($C847)="C",D847,IF(UPPER($C847)="V",-D847,0)))</f>
        <v/>
      </c>
      <c r="P847" s="10">
        <f>IF($B847="","",IF(UPPER($C847)="C",D847*E847,IF(UPPER($C847)="V",-D847*I847,0)))</f>
        <v/>
      </c>
    </row>
    <row r="848">
      <c r="A848" s="6" t="n"/>
      <c r="B848" s="7" t="n"/>
      <c r="C848" s="7" t="n"/>
      <c r="D848" s="8" t="n"/>
      <c r="E848" s="9" t="n"/>
      <c r="F848" s="10">
        <f>IF(OR($B848="",D848="",E848=""),"",D848*E848)</f>
        <v/>
      </c>
      <c r="G848" s="11">
        <f>IF($B848="","",SUMIFS($O$1:O847,$B$1:B847,$B848))</f>
        <v/>
      </c>
      <c r="H848" s="10">
        <f>IF($B848="","",SUMIFS($P$1:P847,$B$1:B847,$B848))</f>
        <v/>
      </c>
      <c r="I848" s="10">
        <f>IF($B848="","",IF(G848&lt;=0,0,H848/G848))</f>
        <v/>
      </c>
      <c r="J848" s="11">
        <f>IF($B848="","",G848+O848)</f>
        <v/>
      </c>
      <c r="K848" s="10">
        <f>IF($B848="","",IF(J848&lt;=0,0,(H848+P848)/J848))</f>
        <v/>
      </c>
      <c r="L848" s="10">
        <f>IF(OR($B848="",UPPER($C848)&lt;&gt;"V"),"",D848*(E848-I848))</f>
        <v/>
      </c>
      <c r="M848" s="12">
        <f>IF(A848="","",YEAR(A848)*100+MONTH(A848))</f>
        <v/>
      </c>
      <c r="N848" s="12">
        <f>IF($B848="","",IF(AND(UPPER($C848)="V",D848&gt;G848),"Venda maior que a posição",IF(AND(UPPER($C848)&lt;&gt;"C",UPPER($C848)&lt;&gt;"V"),"Use C ou V","")))</f>
        <v/>
      </c>
      <c r="O848" s="11">
        <f>IF($B848="","",IF(UPPER($C848)="C",D848,IF(UPPER($C848)="V",-D848,0)))</f>
        <v/>
      </c>
      <c r="P848" s="10">
        <f>IF($B848="","",IF(UPPER($C848)="C",D848*E848,IF(UPPER($C848)="V",-D848*I848,0)))</f>
        <v/>
      </c>
    </row>
    <row r="849">
      <c r="A849" s="6" t="n"/>
      <c r="B849" s="7" t="n"/>
      <c r="C849" s="7" t="n"/>
      <c r="D849" s="8" t="n"/>
      <c r="E849" s="9" t="n"/>
      <c r="F849" s="10">
        <f>IF(OR($B849="",D849="",E849=""),"",D849*E849)</f>
        <v/>
      </c>
      <c r="G849" s="11">
        <f>IF($B849="","",SUMIFS($O$1:O848,$B$1:B848,$B849))</f>
        <v/>
      </c>
      <c r="H849" s="10">
        <f>IF($B849="","",SUMIFS($P$1:P848,$B$1:B848,$B849))</f>
        <v/>
      </c>
      <c r="I849" s="10">
        <f>IF($B849="","",IF(G849&lt;=0,0,H849/G849))</f>
        <v/>
      </c>
      <c r="J849" s="11">
        <f>IF($B849="","",G849+O849)</f>
        <v/>
      </c>
      <c r="K849" s="10">
        <f>IF($B849="","",IF(J849&lt;=0,0,(H849+P849)/J849))</f>
        <v/>
      </c>
      <c r="L849" s="10">
        <f>IF(OR($B849="",UPPER($C849)&lt;&gt;"V"),"",D849*(E849-I849))</f>
        <v/>
      </c>
      <c r="M849" s="12">
        <f>IF(A849="","",YEAR(A849)*100+MONTH(A849))</f>
        <v/>
      </c>
      <c r="N849" s="12">
        <f>IF($B849="","",IF(AND(UPPER($C849)="V",D849&gt;G849),"Venda maior que a posição",IF(AND(UPPER($C849)&lt;&gt;"C",UPPER($C849)&lt;&gt;"V"),"Use C ou V","")))</f>
        <v/>
      </c>
      <c r="O849" s="11">
        <f>IF($B849="","",IF(UPPER($C849)="C",D849,IF(UPPER($C849)="V",-D849,0)))</f>
        <v/>
      </c>
      <c r="P849" s="10">
        <f>IF($B849="","",IF(UPPER($C849)="C",D849*E849,IF(UPPER($C849)="V",-D849*I849,0)))</f>
        <v/>
      </c>
    </row>
    <row r="850">
      <c r="A850" s="6" t="n"/>
      <c r="B850" s="7" t="n"/>
      <c r="C850" s="7" t="n"/>
      <c r="D850" s="8" t="n"/>
      <c r="E850" s="9" t="n"/>
      <c r="F850" s="10">
        <f>IF(OR($B850="",D850="",E850=""),"",D850*E850)</f>
        <v/>
      </c>
      <c r="G850" s="11">
        <f>IF($B850="","",SUMIFS($O$1:O849,$B$1:B849,$B850))</f>
        <v/>
      </c>
      <c r="H850" s="10">
        <f>IF($B850="","",SUMIFS($P$1:P849,$B$1:B849,$B850))</f>
        <v/>
      </c>
      <c r="I850" s="10">
        <f>IF($B850="","",IF(G850&lt;=0,0,H850/G850))</f>
        <v/>
      </c>
      <c r="J850" s="11">
        <f>IF($B850="","",G850+O850)</f>
        <v/>
      </c>
      <c r="K850" s="10">
        <f>IF($B850="","",IF(J850&lt;=0,0,(H850+P850)/J850))</f>
        <v/>
      </c>
      <c r="L850" s="10">
        <f>IF(OR($B850="",UPPER($C850)&lt;&gt;"V"),"",D850*(E850-I850))</f>
        <v/>
      </c>
      <c r="M850" s="12">
        <f>IF(A850="","",YEAR(A850)*100+MONTH(A850))</f>
        <v/>
      </c>
      <c r="N850" s="12">
        <f>IF($B850="","",IF(AND(UPPER($C850)="V",D850&gt;G850),"Venda maior que a posição",IF(AND(UPPER($C850)&lt;&gt;"C",UPPER($C850)&lt;&gt;"V"),"Use C ou V","")))</f>
        <v/>
      </c>
      <c r="O850" s="11">
        <f>IF($B850="","",IF(UPPER($C850)="C",D850,IF(UPPER($C850)="V",-D850,0)))</f>
        <v/>
      </c>
      <c r="P850" s="10">
        <f>IF($B850="","",IF(UPPER($C850)="C",D850*E850,IF(UPPER($C850)="V",-D850*I850,0)))</f>
        <v/>
      </c>
    </row>
    <row r="851">
      <c r="A851" s="6" t="n"/>
      <c r="B851" s="7" t="n"/>
      <c r="C851" s="7" t="n"/>
      <c r="D851" s="8" t="n"/>
      <c r="E851" s="9" t="n"/>
      <c r="F851" s="10">
        <f>IF(OR($B851="",D851="",E851=""),"",D851*E851)</f>
        <v/>
      </c>
      <c r="G851" s="11">
        <f>IF($B851="","",SUMIFS($O$1:O850,$B$1:B850,$B851))</f>
        <v/>
      </c>
      <c r="H851" s="10">
        <f>IF($B851="","",SUMIFS($P$1:P850,$B$1:B850,$B851))</f>
        <v/>
      </c>
      <c r="I851" s="10">
        <f>IF($B851="","",IF(G851&lt;=0,0,H851/G851))</f>
        <v/>
      </c>
      <c r="J851" s="11">
        <f>IF($B851="","",G851+O851)</f>
        <v/>
      </c>
      <c r="K851" s="10">
        <f>IF($B851="","",IF(J851&lt;=0,0,(H851+P851)/J851))</f>
        <v/>
      </c>
      <c r="L851" s="10">
        <f>IF(OR($B851="",UPPER($C851)&lt;&gt;"V"),"",D851*(E851-I851))</f>
        <v/>
      </c>
      <c r="M851" s="12">
        <f>IF(A851="","",YEAR(A851)*100+MONTH(A851))</f>
        <v/>
      </c>
      <c r="N851" s="12">
        <f>IF($B851="","",IF(AND(UPPER($C851)="V",D851&gt;G851),"Venda maior que a posição",IF(AND(UPPER($C851)&lt;&gt;"C",UPPER($C851)&lt;&gt;"V"),"Use C ou V","")))</f>
        <v/>
      </c>
      <c r="O851" s="11">
        <f>IF($B851="","",IF(UPPER($C851)="C",D851,IF(UPPER($C851)="V",-D851,0)))</f>
        <v/>
      </c>
      <c r="P851" s="10">
        <f>IF($B851="","",IF(UPPER($C851)="C",D851*E851,IF(UPPER($C851)="V",-D851*I851,0)))</f>
        <v/>
      </c>
    </row>
    <row r="852">
      <c r="A852" s="6" t="n"/>
      <c r="B852" s="7" t="n"/>
      <c r="C852" s="7" t="n"/>
      <c r="D852" s="8" t="n"/>
      <c r="E852" s="9" t="n"/>
      <c r="F852" s="10">
        <f>IF(OR($B852="",D852="",E852=""),"",D852*E852)</f>
        <v/>
      </c>
      <c r="G852" s="11">
        <f>IF($B852="","",SUMIFS($O$1:O851,$B$1:B851,$B852))</f>
        <v/>
      </c>
      <c r="H852" s="10">
        <f>IF($B852="","",SUMIFS($P$1:P851,$B$1:B851,$B852))</f>
        <v/>
      </c>
      <c r="I852" s="10">
        <f>IF($B852="","",IF(G852&lt;=0,0,H852/G852))</f>
        <v/>
      </c>
      <c r="J852" s="11">
        <f>IF($B852="","",G852+O852)</f>
        <v/>
      </c>
      <c r="K852" s="10">
        <f>IF($B852="","",IF(J852&lt;=0,0,(H852+P852)/J852))</f>
        <v/>
      </c>
      <c r="L852" s="10">
        <f>IF(OR($B852="",UPPER($C852)&lt;&gt;"V"),"",D852*(E852-I852))</f>
        <v/>
      </c>
      <c r="M852" s="12">
        <f>IF(A852="","",YEAR(A852)*100+MONTH(A852))</f>
        <v/>
      </c>
      <c r="N852" s="12">
        <f>IF($B852="","",IF(AND(UPPER($C852)="V",D852&gt;G852),"Venda maior que a posição",IF(AND(UPPER($C852)&lt;&gt;"C",UPPER($C852)&lt;&gt;"V"),"Use C ou V","")))</f>
        <v/>
      </c>
      <c r="O852" s="11">
        <f>IF($B852="","",IF(UPPER($C852)="C",D852,IF(UPPER($C852)="V",-D852,0)))</f>
        <v/>
      </c>
      <c r="P852" s="10">
        <f>IF($B852="","",IF(UPPER($C852)="C",D852*E852,IF(UPPER($C852)="V",-D852*I852,0)))</f>
        <v/>
      </c>
    </row>
    <row r="853">
      <c r="A853" s="6" t="n"/>
      <c r="B853" s="7" t="n"/>
      <c r="C853" s="7" t="n"/>
      <c r="D853" s="8" t="n"/>
      <c r="E853" s="9" t="n"/>
      <c r="F853" s="10">
        <f>IF(OR($B853="",D853="",E853=""),"",D853*E853)</f>
        <v/>
      </c>
      <c r="G853" s="11">
        <f>IF($B853="","",SUMIFS($O$1:O852,$B$1:B852,$B853))</f>
        <v/>
      </c>
      <c r="H853" s="10">
        <f>IF($B853="","",SUMIFS($P$1:P852,$B$1:B852,$B853))</f>
        <v/>
      </c>
      <c r="I853" s="10">
        <f>IF($B853="","",IF(G853&lt;=0,0,H853/G853))</f>
        <v/>
      </c>
      <c r="J853" s="11">
        <f>IF($B853="","",G853+O853)</f>
        <v/>
      </c>
      <c r="K853" s="10">
        <f>IF($B853="","",IF(J853&lt;=0,0,(H853+P853)/J853))</f>
        <v/>
      </c>
      <c r="L853" s="10">
        <f>IF(OR($B853="",UPPER($C853)&lt;&gt;"V"),"",D853*(E853-I853))</f>
        <v/>
      </c>
      <c r="M853" s="12">
        <f>IF(A853="","",YEAR(A853)*100+MONTH(A853))</f>
        <v/>
      </c>
      <c r="N853" s="12">
        <f>IF($B853="","",IF(AND(UPPER($C853)="V",D853&gt;G853),"Venda maior que a posição",IF(AND(UPPER($C853)&lt;&gt;"C",UPPER($C853)&lt;&gt;"V"),"Use C ou V","")))</f>
        <v/>
      </c>
      <c r="O853" s="11">
        <f>IF($B853="","",IF(UPPER($C853)="C",D853,IF(UPPER($C853)="V",-D853,0)))</f>
        <v/>
      </c>
      <c r="P853" s="10">
        <f>IF($B853="","",IF(UPPER($C853)="C",D853*E853,IF(UPPER($C853)="V",-D853*I853,0)))</f>
        <v/>
      </c>
    </row>
    <row r="854">
      <c r="A854" s="6" t="n"/>
      <c r="B854" s="7" t="n"/>
      <c r="C854" s="7" t="n"/>
      <c r="D854" s="8" t="n"/>
      <c r="E854" s="9" t="n"/>
      <c r="F854" s="10">
        <f>IF(OR($B854="",D854="",E854=""),"",D854*E854)</f>
        <v/>
      </c>
      <c r="G854" s="11">
        <f>IF($B854="","",SUMIFS($O$1:O853,$B$1:B853,$B854))</f>
        <v/>
      </c>
      <c r="H854" s="10">
        <f>IF($B854="","",SUMIFS($P$1:P853,$B$1:B853,$B854))</f>
        <v/>
      </c>
      <c r="I854" s="10">
        <f>IF($B854="","",IF(G854&lt;=0,0,H854/G854))</f>
        <v/>
      </c>
      <c r="J854" s="11">
        <f>IF($B854="","",G854+O854)</f>
        <v/>
      </c>
      <c r="K854" s="10">
        <f>IF($B854="","",IF(J854&lt;=0,0,(H854+P854)/J854))</f>
        <v/>
      </c>
      <c r="L854" s="10">
        <f>IF(OR($B854="",UPPER($C854)&lt;&gt;"V"),"",D854*(E854-I854))</f>
        <v/>
      </c>
      <c r="M854" s="12">
        <f>IF(A854="","",YEAR(A854)*100+MONTH(A854))</f>
        <v/>
      </c>
      <c r="N854" s="12">
        <f>IF($B854="","",IF(AND(UPPER($C854)="V",D854&gt;G854),"Venda maior que a posição",IF(AND(UPPER($C854)&lt;&gt;"C",UPPER($C854)&lt;&gt;"V"),"Use C ou V","")))</f>
        <v/>
      </c>
      <c r="O854" s="11">
        <f>IF($B854="","",IF(UPPER($C854)="C",D854,IF(UPPER($C854)="V",-D854,0)))</f>
        <v/>
      </c>
      <c r="P854" s="10">
        <f>IF($B854="","",IF(UPPER($C854)="C",D854*E854,IF(UPPER($C854)="V",-D854*I854,0)))</f>
        <v/>
      </c>
    </row>
    <row r="855">
      <c r="A855" s="6" t="n"/>
      <c r="B855" s="7" t="n"/>
      <c r="C855" s="7" t="n"/>
      <c r="D855" s="8" t="n"/>
      <c r="E855" s="9" t="n"/>
      <c r="F855" s="10">
        <f>IF(OR($B855="",D855="",E855=""),"",D855*E855)</f>
        <v/>
      </c>
      <c r="G855" s="11">
        <f>IF($B855="","",SUMIFS($O$1:O854,$B$1:B854,$B855))</f>
        <v/>
      </c>
      <c r="H855" s="10">
        <f>IF($B855="","",SUMIFS($P$1:P854,$B$1:B854,$B855))</f>
        <v/>
      </c>
      <c r="I855" s="10">
        <f>IF($B855="","",IF(G855&lt;=0,0,H855/G855))</f>
        <v/>
      </c>
      <c r="J855" s="11">
        <f>IF($B855="","",G855+O855)</f>
        <v/>
      </c>
      <c r="K855" s="10">
        <f>IF($B855="","",IF(J855&lt;=0,0,(H855+P855)/J855))</f>
        <v/>
      </c>
      <c r="L855" s="10">
        <f>IF(OR($B855="",UPPER($C855)&lt;&gt;"V"),"",D855*(E855-I855))</f>
        <v/>
      </c>
      <c r="M855" s="12">
        <f>IF(A855="","",YEAR(A855)*100+MONTH(A855))</f>
        <v/>
      </c>
      <c r="N855" s="12">
        <f>IF($B855="","",IF(AND(UPPER($C855)="V",D855&gt;G855),"Venda maior que a posição",IF(AND(UPPER($C855)&lt;&gt;"C",UPPER($C855)&lt;&gt;"V"),"Use C ou V","")))</f>
        <v/>
      </c>
      <c r="O855" s="11">
        <f>IF($B855="","",IF(UPPER($C855)="C",D855,IF(UPPER($C855)="V",-D855,0)))</f>
        <v/>
      </c>
      <c r="P855" s="10">
        <f>IF($B855="","",IF(UPPER($C855)="C",D855*E855,IF(UPPER($C855)="V",-D855*I855,0)))</f>
        <v/>
      </c>
    </row>
    <row r="856">
      <c r="A856" s="6" t="n"/>
      <c r="B856" s="7" t="n"/>
      <c r="C856" s="7" t="n"/>
      <c r="D856" s="8" t="n"/>
      <c r="E856" s="9" t="n"/>
      <c r="F856" s="10">
        <f>IF(OR($B856="",D856="",E856=""),"",D856*E856)</f>
        <v/>
      </c>
      <c r="G856" s="11">
        <f>IF($B856="","",SUMIFS($O$1:O855,$B$1:B855,$B856))</f>
        <v/>
      </c>
      <c r="H856" s="10">
        <f>IF($B856="","",SUMIFS($P$1:P855,$B$1:B855,$B856))</f>
        <v/>
      </c>
      <c r="I856" s="10">
        <f>IF($B856="","",IF(G856&lt;=0,0,H856/G856))</f>
        <v/>
      </c>
      <c r="J856" s="11">
        <f>IF($B856="","",G856+O856)</f>
        <v/>
      </c>
      <c r="K856" s="10">
        <f>IF($B856="","",IF(J856&lt;=0,0,(H856+P856)/J856))</f>
        <v/>
      </c>
      <c r="L856" s="10">
        <f>IF(OR($B856="",UPPER($C856)&lt;&gt;"V"),"",D856*(E856-I856))</f>
        <v/>
      </c>
      <c r="M856" s="12">
        <f>IF(A856="","",YEAR(A856)*100+MONTH(A856))</f>
        <v/>
      </c>
      <c r="N856" s="12">
        <f>IF($B856="","",IF(AND(UPPER($C856)="V",D856&gt;G856),"Venda maior que a posição",IF(AND(UPPER($C856)&lt;&gt;"C",UPPER($C856)&lt;&gt;"V"),"Use C ou V","")))</f>
        <v/>
      </c>
      <c r="O856" s="11">
        <f>IF($B856="","",IF(UPPER($C856)="C",D856,IF(UPPER($C856)="V",-D856,0)))</f>
        <v/>
      </c>
      <c r="P856" s="10">
        <f>IF($B856="","",IF(UPPER($C856)="C",D856*E856,IF(UPPER($C856)="V",-D856*I856,0)))</f>
        <v/>
      </c>
    </row>
    <row r="857">
      <c r="A857" s="6" t="n"/>
      <c r="B857" s="7" t="n"/>
      <c r="C857" s="7" t="n"/>
      <c r="D857" s="8" t="n"/>
      <c r="E857" s="9" t="n"/>
      <c r="F857" s="10">
        <f>IF(OR($B857="",D857="",E857=""),"",D857*E857)</f>
        <v/>
      </c>
      <c r="G857" s="11">
        <f>IF($B857="","",SUMIFS($O$1:O856,$B$1:B856,$B857))</f>
        <v/>
      </c>
      <c r="H857" s="10">
        <f>IF($B857="","",SUMIFS($P$1:P856,$B$1:B856,$B857))</f>
        <v/>
      </c>
      <c r="I857" s="10">
        <f>IF($B857="","",IF(G857&lt;=0,0,H857/G857))</f>
        <v/>
      </c>
      <c r="J857" s="11">
        <f>IF($B857="","",G857+O857)</f>
        <v/>
      </c>
      <c r="K857" s="10">
        <f>IF($B857="","",IF(J857&lt;=0,0,(H857+P857)/J857))</f>
        <v/>
      </c>
      <c r="L857" s="10">
        <f>IF(OR($B857="",UPPER($C857)&lt;&gt;"V"),"",D857*(E857-I857))</f>
        <v/>
      </c>
      <c r="M857" s="12">
        <f>IF(A857="","",YEAR(A857)*100+MONTH(A857))</f>
        <v/>
      </c>
      <c r="N857" s="12">
        <f>IF($B857="","",IF(AND(UPPER($C857)="V",D857&gt;G857),"Venda maior que a posição",IF(AND(UPPER($C857)&lt;&gt;"C",UPPER($C857)&lt;&gt;"V"),"Use C ou V","")))</f>
        <v/>
      </c>
      <c r="O857" s="11">
        <f>IF($B857="","",IF(UPPER($C857)="C",D857,IF(UPPER($C857)="V",-D857,0)))</f>
        <v/>
      </c>
      <c r="P857" s="10">
        <f>IF($B857="","",IF(UPPER($C857)="C",D857*E857,IF(UPPER($C857)="V",-D857*I857,0)))</f>
        <v/>
      </c>
    </row>
    <row r="858">
      <c r="A858" s="6" t="n"/>
      <c r="B858" s="7" t="n"/>
      <c r="C858" s="7" t="n"/>
      <c r="D858" s="8" t="n"/>
      <c r="E858" s="9" t="n"/>
      <c r="F858" s="10">
        <f>IF(OR($B858="",D858="",E858=""),"",D858*E858)</f>
        <v/>
      </c>
      <c r="G858" s="11">
        <f>IF($B858="","",SUMIFS($O$1:O857,$B$1:B857,$B858))</f>
        <v/>
      </c>
      <c r="H858" s="10">
        <f>IF($B858="","",SUMIFS($P$1:P857,$B$1:B857,$B858))</f>
        <v/>
      </c>
      <c r="I858" s="10">
        <f>IF($B858="","",IF(G858&lt;=0,0,H858/G858))</f>
        <v/>
      </c>
      <c r="J858" s="11">
        <f>IF($B858="","",G858+O858)</f>
        <v/>
      </c>
      <c r="K858" s="10">
        <f>IF($B858="","",IF(J858&lt;=0,0,(H858+P858)/J858))</f>
        <v/>
      </c>
      <c r="L858" s="10">
        <f>IF(OR($B858="",UPPER($C858)&lt;&gt;"V"),"",D858*(E858-I858))</f>
        <v/>
      </c>
      <c r="M858" s="12">
        <f>IF(A858="","",YEAR(A858)*100+MONTH(A858))</f>
        <v/>
      </c>
      <c r="N858" s="12">
        <f>IF($B858="","",IF(AND(UPPER($C858)="V",D858&gt;G858),"Venda maior que a posição",IF(AND(UPPER($C858)&lt;&gt;"C",UPPER($C858)&lt;&gt;"V"),"Use C ou V","")))</f>
        <v/>
      </c>
      <c r="O858" s="11">
        <f>IF($B858="","",IF(UPPER($C858)="C",D858,IF(UPPER($C858)="V",-D858,0)))</f>
        <v/>
      </c>
      <c r="P858" s="10">
        <f>IF($B858="","",IF(UPPER($C858)="C",D858*E858,IF(UPPER($C858)="V",-D858*I858,0)))</f>
        <v/>
      </c>
    </row>
    <row r="859">
      <c r="A859" s="6" t="n"/>
      <c r="B859" s="7" t="n"/>
      <c r="C859" s="7" t="n"/>
      <c r="D859" s="8" t="n"/>
      <c r="E859" s="9" t="n"/>
      <c r="F859" s="10">
        <f>IF(OR($B859="",D859="",E859=""),"",D859*E859)</f>
        <v/>
      </c>
      <c r="G859" s="11">
        <f>IF($B859="","",SUMIFS($O$1:O858,$B$1:B858,$B859))</f>
        <v/>
      </c>
      <c r="H859" s="10">
        <f>IF($B859="","",SUMIFS($P$1:P858,$B$1:B858,$B859))</f>
        <v/>
      </c>
      <c r="I859" s="10">
        <f>IF($B859="","",IF(G859&lt;=0,0,H859/G859))</f>
        <v/>
      </c>
      <c r="J859" s="11">
        <f>IF($B859="","",G859+O859)</f>
        <v/>
      </c>
      <c r="K859" s="10">
        <f>IF($B859="","",IF(J859&lt;=0,0,(H859+P859)/J859))</f>
        <v/>
      </c>
      <c r="L859" s="10">
        <f>IF(OR($B859="",UPPER($C859)&lt;&gt;"V"),"",D859*(E859-I859))</f>
        <v/>
      </c>
      <c r="M859" s="12">
        <f>IF(A859="","",YEAR(A859)*100+MONTH(A859))</f>
        <v/>
      </c>
      <c r="N859" s="12">
        <f>IF($B859="","",IF(AND(UPPER($C859)="V",D859&gt;G859),"Venda maior que a posição",IF(AND(UPPER($C859)&lt;&gt;"C",UPPER($C859)&lt;&gt;"V"),"Use C ou V","")))</f>
        <v/>
      </c>
      <c r="O859" s="11">
        <f>IF($B859="","",IF(UPPER($C859)="C",D859,IF(UPPER($C859)="V",-D859,0)))</f>
        <v/>
      </c>
      <c r="P859" s="10">
        <f>IF($B859="","",IF(UPPER($C859)="C",D859*E859,IF(UPPER($C859)="V",-D859*I859,0)))</f>
        <v/>
      </c>
    </row>
    <row r="860">
      <c r="A860" s="6" t="n"/>
      <c r="B860" s="7" t="n"/>
      <c r="C860" s="7" t="n"/>
      <c r="D860" s="8" t="n"/>
      <c r="E860" s="9" t="n"/>
      <c r="F860" s="10">
        <f>IF(OR($B860="",D860="",E860=""),"",D860*E860)</f>
        <v/>
      </c>
      <c r="G860" s="11">
        <f>IF($B860="","",SUMIFS($O$1:O859,$B$1:B859,$B860))</f>
        <v/>
      </c>
      <c r="H860" s="10">
        <f>IF($B860="","",SUMIFS($P$1:P859,$B$1:B859,$B860))</f>
        <v/>
      </c>
      <c r="I860" s="10">
        <f>IF($B860="","",IF(G860&lt;=0,0,H860/G860))</f>
        <v/>
      </c>
      <c r="J860" s="11">
        <f>IF($B860="","",G860+O860)</f>
        <v/>
      </c>
      <c r="K860" s="10">
        <f>IF($B860="","",IF(J860&lt;=0,0,(H860+P860)/J860))</f>
        <v/>
      </c>
      <c r="L860" s="10">
        <f>IF(OR($B860="",UPPER($C860)&lt;&gt;"V"),"",D860*(E860-I860))</f>
        <v/>
      </c>
      <c r="M860" s="12">
        <f>IF(A860="","",YEAR(A860)*100+MONTH(A860))</f>
        <v/>
      </c>
      <c r="N860" s="12">
        <f>IF($B860="","",IF(AND(UPPER($C860)="V",D860&gt;G860),"Venda maior que a posição",IF(AND(UPPER($C860)&lt;&gt;"C",UPPER($C860)&lt;&gt;"V"),"Use C ou V","")))</f>
        <v/>
      </c>
      <c r="O860" s="11">
        <f>IF($B860="","",IF(UPPER($C860)="C",D860,IF(UPPER($C860)="V",-D860,0)))</f>
        <v/>
      </c>
      <c r="P860" s="10">
        <f>IF($B860="","",IF(UPPER($C860)="C",D860*E860,IF(UPPER($C860)="V",-D860*I860,0)))</f>
        <v/>
      </c>
    </row>
    <row r="861">
      <c r="A861" s="6" t="n"/>
      <c r="B861" s="7" t="n"/>
      <c r="C861" s="7" t="n"/>
      <c r="D861" s="8" t="n"/>
      <c r="E861" s="9" t="n"/>
      <c r="F861" s="10">
        <f>IF(OR($B861="",D861="",E861=""),"",D861*E861)</f>
        <v/>
      </c>
      <c r="G861" s="11">
        <f>IF($B861="","",SUMIFS($O$1:O860,$B$1:B860,$B861))</f>
        <v/>
      </c>
      <c r="H861" s="10">
        <f>IF($B861="","",SUMIFS($P$1:P860,$B$1:B860,$B861))</f>
        <v/>
      </c>
      <c r="I861" s="10">
        <f>IF($B861="","",IF(G861&lt;=0,0,H861/G861))</f>
        <v/>
      </c>
      <c r="J861" s="11">
        <f>IF($B861="","",G861+O861)</f>
        <v/>
      </c>
      <c r="K861" s="10">
        <f>IF($B861="","",IF(J861&lt;=0,0,(H861+P861)/J861))</f>
        <v/>
      </c>
      <c r="L861" s="10">
        <f>IF(OR($B861="",UPPER($C861)&lt;&gt;"V"),"",D861*(E861-I861))</f>
        <v/>
      </c>
      <c r="M861" s="12">
        <f>IF(A861="","",YEAR(A861)*100+MONTH(A861))</f>
        <v/>
      </c>
      <c r="N861" s="12">
        <f>IF($B861="","",IF(AND(UPPER($C861)="V",D861&gt;G861),"Venda maior que a posição",IF(AND(UPPER($C861)&lt;&gt;"C",UPPER($C861)&lt;&gt;"V"),"Use C ou V","")))</f>
        <v/>
      </c>
      <c r="O861" s="11">
        <f>IF($B861="","",IF(UPPER($C861)="C",D861,IF(UPPER($C861)="V",-D861,0)))</f>
        <v/>
      </c>
      <c r="P861" s="10">
        <f>IF($B861="","",IF(UPPER($C861)="C",D861*E861,IF(UPPER($C861)="V",-D861*I861,0)))</f>
        <v/>
      </c>
    </row>
    <row r="862">
      <c r="A862" s="6" t="n"/>
      <c r="B862" s="7" t="n"/>
      <c r="C862" s="7" t="n"/>
      <c r="D862" s="8" t="n"/>
      <c r="E862" s="9" t="n"/>
      <c r="F862" s="10">
        <f>IF(OR($B862="",D862="",E862=""),"",D862*E862)</f>
        <v/>
      </c>
      <c r="G862" s="11">
        <f>IF($B862="","",SUMIFS($O$1:O861,$B$1:B861,$B862))</f>
        <v/>
      </c>
      <c r="H862" s="10">
        <f>IF($B862="","",SUMIFS($P$1:P861,$B$1:B861,$B862))</f>
        <v/>
      </c>
      <c r="I862" s="10">
        <f>IF($B862="","",IF(G862&lt;=0,0,H862/G862))</f>
        <v/>
      </c>
      <c r="J862" s="11">
        <f>IF($B862="","",G862+O862)</f>
        <v/>
      </c>
      <c r="K862" s="10">
        <f>IF($B862="","",IF(J862&lt;=0,0,(H862+P862)/J862))</f>
        <v/>
      </c>
      <c r="L862" s="10">
        <f>IF(OR($B862="",UPPER($C862)&lt;&gt;"V"),"",D862*(E862-I862))</f>
        <v/>
      </c>
      <c r="M862" s="12">
        <f>IF(A862="","",YEAR(A862)*100+MONTH(A862))</f>
        <v/>
      </c>
      <c r="N862" s="12">
        <f>IF($B862="","",IF(AND(UPPER($C862)="V",D862&gt;G862),"Venda maior que a posição",IF(AND(UPPER($C862)&lt;&gt;"C",UPPER($C862)&lt;&gt;"V"),"Use C ou V","")))</f>
        <v/>
      </c>
      <c r="O862" s="11">
        <f>IF($B862="","",IF(UPPER($C862)="C",D862,IF(UPPER($C862)="V",-D862,0)))</f>
        <v/>
      </c>
      <c r="P862" s="10">
        <f>IF($B862="","",IF(UPPER($C862)="C",D862*E862,IF(UPPER($C862)="V",-D862*I862,0)))</f>
        <v/>
      </c>
    </row>
    <row r="863">
      <c r="A863" s="6" t="n"/>
      <c r="B863" s="7" t="n"/>
      <c r="C863" s="7" t="n"/>
      <c r="D863" s="8" t="n"/>
      <c r="E863" s="9" t="n"/>
      <c r="F863" s="10">
        <f>IF(OR($B863="",D863="",E863=""),"",D863*E863)</f>
        <v/>
      </c>
      <c r="G863" s="11">
        <f>IF($B863="","",SUMIFS($O$1:O862,$B$1:B862,$B863))</f>
        <v/>
      </c>
      <c r="H863" s="10">
        <f>IF($B863="","",SUMIFS($P$1:P862,$B$1:B862,$B863))</f>
        <v/>
      </c>
      <c r="I863" s="10">
        <f>IF($B863="","",IF(G863&lt;=0,0,H863/G863))</f>
        <v/>
      </c>
      <c r="J863" s="11">
        <f>IF($B863="","",G863+O863)</f>
        <v/>
      </c>
      <c r="K863" s="10">
        <f>IF($B863="","",IF(J863&lt;=0,0,(H863+P863)/J863))</f>
        <v/>
      </c>
      <c r="L863" s="10">
        <f>IF(OR($B863="",UPPER($C863)&lt;&gt;"V"),"",D863*(E863-I863))</f>
        <v/>
      </c>
      <c r="M863" s="12">
        <f>IF(A863="","",YEAR(A863)*100+MONTH(A863))</f>
        <v/>
      </c>
      <c r="N863" s="12">
        <f>IF($B863="","",IF(AND(UPPER($C863)="V",D863&gt;G863),"Venda maior que a posição",IF(AND(UPPER($C863)&lt;&gt;"C",UPPER($C863)&lt;&gt;"V"),"Use C ou V","")))</f>
        <v/>
      </c>
      <c r="O863" s="11">
        <f>IF($B863="","",IF(UPPER($C863)="C",D863,IF(UPPER($C863)="V",-D863,0)))</f>
        <v/>
      </c>
      <c r="P863" s="10">
        <f>IF($B863="","",IF(UPPER($C863)="C",D863*E863,IF(UPPER($C863)="V",-D863*I863,0)))</f>
        <v/>
      </c>
    </row>
    <row r="864">
      <c r="A864" s="6" t="n"/>
      <c r="B864" s="7" t="n"/>
      <c r="C864" s="7" t="n"/>
      <c r="D864" s="8" t="n"/>
      <c r="E864" s="9" t="n"/>
      <c r="F864" s="10">
        <f>IF(OR($B864="",D864="",E864=""),"",D864*E864)</f>
        <v/>
      </c>
      <c r="G864" s="11">
        <f>IF($B864="","",SUMIFS($O$1:O863,$B$1:B863,$B864))</f>
        <v/>
      </c>
      <c r="H864" s="10">
        <f>IF($B864="","",SUMIFS($P$1:P863,$B$1:B863,$B864))</f>
        <v/>
      </c>
      <c r="I864" s="10">
        <f>IF($B864="","",IF(G864&lt;=0,0,H864/G864))</f>
        <v/>
      </c>
      <c r="J864" s="11">
        <f>IF($B864="","",G864+O864)</f>
        <v/>
      </c>
      <c r="K864" s="10">
        <f>IF($B864="","",IF(J864&lt;=0,0,(H864+P864)/J864))</f>
        <v/>
      </c>
      <c r="L864" s="10">
        <f>IF(OR($B864="",UPPER($C864)&lt;&gt;"V"),"",D864*(E864-I864))</f>
        <v/>
      </c>
      <c r="M864" s="12">
        <f>IF(A864="","",YEAR(A864)*100+MONTH(A864))</f>
        <v/>
      </c>
      <c r="N864" s="12">
        <f>IF($B864="","",IF(AND(UPPER($C864)="V",D864&gt;G864),"Venda maior que a posição",IF(AND(UPPER($C864)&lt;&gt;"C",UPPER($C864)&lt;&gt;"V"),"Use C ou V","")))</f>
        <v/>
      </c>
      <c r="O864" s="11">
        <f>IF($B864="","",IF(UPPER($C864)="C",D864,IF(UPPER($C864)="V",-D864,0)))</f>
        <v/>
      </c>
      <c r="P864" s="10">
        <f>IF($B864="","",IF(UPPER($C864)="C",D864*E864,IF(UPPER($C864)="V",-D864*I864,0)))</f>
        <v/>
      </c>
    </row>
    <row r="865">
      <c r="A865" s="6" t="n"/>
      <c r="B865" s="7" t="n"/>
      <c r="C865" s="7" t="n"/>
      <c r="D865" s="8" t="n"/>
      <c r="E865" s="9" t="n"/>
      <c r="F865" s="10">
        <f>IF(OR($B865="",D865="",E865=""),"",D865*E865)</f>
        <v/>
      </c>
      <c r="G865" s="11">
        <f>IF($B865="","",SUMIFS($O$1:O864,$B$1:B864,$B865))</f>
        <v/>
      </c>
      <c r="H865" s="10">
        <f>IF($B865="","",SUMIFS($P$1:P864,$B$1:B864,$B865))</f>
        <v/>
      </c>
      <c r="I865" s="10">
        <f>IF($B865="","",IF(G865&lt;=0,0,H865/G865))</f>
        <v/>
      </c>
      <c r="J865" s="11">
        <f>IF($B865="","",G865+O865)</f>
        <v/>
      </c>
      <c r="K865" s="10">
        <f>IF($B865="","",IF(J865&lt;=0,0,(H865+P865)/J865))</f>
        <v/>
      </c>
      <c r="L865" s="10">
        <f>IF(OR($B865="",UPPER($C865)&lt;&gt;"V"),"",D865*(E865-I865))</f>
        <v/>
      </c>
      <c r="M865" s="12">
        <f>IF(A865="","",YEAR(A865)*100+MONTH(A865))</f>
        <v/>
      </c>
      <c r="N865" s="12">
        <f>IF($B865="","",IF(AND(UPPER($C865)="V",D865&gt;G865),"Venda maior que a posição",IF(AND(UPPER($C865)&lt;&gt;"C",UPPER($C865)&lt;&gt;"V"),"Use C ou V","")))</f>
        <v/>
      </c>
      <c r="O865" s="11">
        <f>IF($B865="","",IF(UPPER($C865)="C",D865,IF(UPPER($C865)="V",-D865,0)))</f>
        <v/>
      </c>
      <c r="P865" s="10">
        <f>IF($B865="","",IF(UPPER($C865)="C",D865*E865,IF(UPPER($C865)="V",-D865*I865,0)))</f>
        <v/>
      </c>
    </row>
    <row r="866">
      <c r="A866" s="6" t="n"/>
      <c r="B866" s="7" t="n"/>
      <c r="C866" s="7" t="n"/>
      <c r="D866" s="8" t="n"/>
      <c r="E866" s="9" t="n"/>
      <c r="F866" s="10">
        <f>IF(OR($B866="",D866="",E866=""),"",D866*E866)</f>
        <v/>
      </c>
      <c r="G866" s="11">
        <f>IF($B866="","",SUMIFS($O$1:O865,$B$1:B865,$B866))</f>
        <v/>
      </c>
      <c r="H866" s="10">
        <f>IF($B866="","",SUMIFS($P$1:P865,$B$1:B865,$B866))</f>
        <v/>
      </c>
      <c r="I866" s="10">
        <f>IF($B866="","",IF(G866&lt;=0,0,H866/G866))</f>
        <v/>
      </c>
      <c r="J866" s="11">
        <f>IF($B866="","",G866+O866)</f>
        <v/>
      </c>
      <c r="K866" s="10">
        <f>IF($B866="","",IF(J866&lt;=0,0,(H866+P866)/J866))</f>
        <v/>
      </c>
      <c r="L866" s="10">
        <f>IF(OR($B866="",UPPER($C866)&lt;&gt;"V"),"",D866*(E866-I866))</f>
        <v/>
      </c>
      <c r="M866" s="12">
        <f>IF(A866="","",YEAR(A866)*100+MONTH(A866))</f>
        <v/>
      </c>
      <c r="N866" s="12">
        <f>IF($B866="","",IF(AND(UPPER($C866)="V",D866&gt;G866),"Venda maior que a posição",IF(AND(UPPER($C866)&lt;&gt;"C",UPPER($C866)&lt;&gt;"V"),"Use C ou V","")))</f>
        <v/>
      </c>
      <c r="O866" s="11">
        <f>IF($B866="","",IF(UPPER($C866)="C",D866,IF(UPPER($C866)="V",-D866,0)))</f>
        <v/>
      </c>
      <c r="P866" s="10">
        <f>IF($B866="","",IF(UPPER($C866)="C",D866*E866,IF(UPPER($C866)="V",-D866*I866,0)))</f>
        <v/>
      </c>
    </row>
    <row r="867">
      <c r="A867" s="6" t="n"/>
      <c r="B867" s="7" t="n"/>
      <c r="C867" s="7" t="n"/>
      <c r="D867" s="8" t="n"/>
      <c r="E867" s="9" t="n"/>
      <c r="F867" s="10">
        <f>IF(OR($B867="",D867="",E867=""),"",D867*E867)</f>
        <v/>
      </c>
      <c r="G867" s="11">
        <f>IF($B867="","",SUMIFS($O$1:O866,$B$1:B866,$B867))</f>
        <v/>
      </c>
      <c r="H867" s="10">
        <f>IF($B867="","",SUMIFS($P$1:P866,$B$1:B866,$B867))</f>
        <v/>
      </c>
      <c r="I867" s="10">
        <f>IF($B867="","",IF(G867&lt;=0,0,H867/G867))</f>
        <v/>
      </c>
      <c r="J867" s="11">
        <f>IF($B867="","",G867+O867)</f>
        <v/>
      </c>
      <c r="K867" s="10">
        <f>IF($B867="","",IF(J867&lt;=0,0,(H867+P867)/J867))</f>
        <v/>
      </c>
      <c r="L867" s="10">
        <f>IF(OR($B867="",UPPER($C867)&lt;&gt;"V"),"",D867*(E867-I867))</f>
        <v/>
      </c>
      <c r="M867" s="12">
        <f>IF(A867="","",YEAR(A867)*100+MONTH(A867))</f>
        <v/>
      </c>
      <c r="N867" s="12">
        <f>IF($B867="","",IF(AND(UPPER($C867)="V",D867&gt;G867),"Venda maior que a posição",IF(AND(UPPER($C867)&lt;&gt;"C",UPPER($C867)&lt;&gt;"V"),"Use C ou V","")))</f>
        <v/>
      </c>
      <c r="O867" s="11">
        <f>IF($B867="","",IF(UPPER($C867)="C",D867,IF(UPPER($C867)="V",-D867,0)))</f>
        <v/>
      </c>
      <c r="P867" s="10">
        <f>IF($B867="","",IF(UPPER($C867)="C",D867*E867,IF(UPPER($C867)="V",-D867*I867,0)))</f>
        <v/>
      </c>
    </row>
    <row r="868">
      <c r="A868" s="6" t="n"/>
      <c r="B868" s="7" t="n"/>
      <c r="C868" s="7" t="n"/>
      <c r="D868" s="8" t="n"/>
      <c r="E868" s="9" t="n"/>
      <c r="F868" s="10">
        <f>IF(OR($B868="",D868="",E868=""),"",D868*E868)</f>
        <v/>
      </c>
      <c r="G868" s="11">
        <f>IF($B868="","",SUMIFS($O$1:O867,$B$1:B867,$B868))</f>
        <v/>
      </c>
      <c r="H868" s="10">
        <f>IF($B868="","",SUMIFS($P$1:P867,$B$1:B867,$B868))</f>
        <v/>
      </c>
      <c r="I868" s="10">
        <f>IF($B868="","",IF(G868&lt;=0,0,H868/G868))</f>
        <v/>
      </c>
      <c r="J868" s="11">
        <f>IF($B868="","",G868+O868)</f>
        <v/>
      </c>
      <c r="K868" s="10">
        <f>IF($B868="","",IF(J868&lt;=0,0,(H868+P868)/J868))</f>
        <v/>
      </c>
      <c r="L868" s="10">
        <f>IF(OR($B868="",UPPER($C868)&lt;&gt;"V"),"",D868*(E868-I868))</f>
        <v/>
      </c>
      <c r="M868" s="12">
        <f>IF(A868="","",YEAR(A868)*100+MONTH(A868))</f>
        <v/>
      </c>
      <c r="N868" s="12">
        <f>IF($B868="","",IF(AND(UPPER($C868)="V",D868&gt;G868),"Venda maior que a posição",IF(AND(UPPER($C868)&lt;&gt;"C",UPPER($C868)&lt;&gt;"V"),"Use C ou V","")))</f>
        <v/>
      </c>
      <c r="O868" s="11">
        <f>IF($B868="","",IF(UPPER($C868)="C",D868,IF(UPPER($C868)="V",-D868,0)))</f>
        <v/>
      </c>
      <c r="P868" s="10">
        <f>IF($B868="","",IF(UPPER($C868)="C",D868*E868,IF(UPPER($C868)="V",-D868*I868,0)))</f>
        <v/>
      </c>
    </row>
    <row r="869">
      <c r="A869" s="6" t="n"/>
      <c r="B869" s="7" t="n"/>
      <c r="C869" s="7" t="n"/>
      <c r="D869" s="8" t="n"/>
      <c r="E869" s="9" t="n"/>
      <c r="F869" s="10">
        <f>IF(OR($B869="",D869="",E869=""),"",D869*E869)</f>
        <v/>
      </c>
      <c r="G869" s="11">
        <f>IF($B869="","",SUMIFS($O$1:O868,$B$1:B868,$B869))</f>
        <v/>
      </c>
      <c r="H869" s="10">
        <f>IF($B869="","",SUMIFS($P$1:P868,$B$1:B868,$B869))</f>
        <v/>
      </c>
      <c r="I869" s="10">
        <f>IF($B869="","",IF(G869&lt;=0,0,H869/G869))</f>
        <v/>
      </c>
      <c r="J869" s="11">
        <f>IF($B869="","",G869+O869)</f>
        <v/>
      </c>
      <c r="K869" s="10">
        <f>IF($B869="","",IF(J869&lt;=0,0,(H869+P869)/J869))</f>
        <v/>
      </c>
      <c r="L869" s="10">
        <f>IF(OR($B869="",UPPER($C869)&lt;&gt;"V"),"",D869*(E869-I869))</f>
        <v/>
      </c>
      <c r="M869" s="12">
        <f>IF(A869="","",YEAR(A869)*100+MONTH(A869))</f>
        <v/>
      </c>
      <c r="N869" s="12">
        <f>IF($B869="","",IF(AND(UPPER($C869)="V",D869&gt;G869),"Venda maior que a posição",IF(AND(UPPER($C869)&lt;&gt;"C",UPPER($C869)&lt;&gt;"V"),"Use C ou V","")))</f>
        <v/>
      </c>
      <c r="O869" s="11">
        <f>IF($B869="","",IF(UPPER($C869)="C",D869,IF(UPPER($C869)="V",-D869,0)))</f>
        <v/>
      </c>
      <c r="P869" s="10">
        <f>IF($B869="","",IF(UPPER($C869)="C",D869*E869,IF(UPPER($C869)="V",-D869*I869,0)))</f>
        <v/>
      </c>
    </row>
    <row r="870">
      <c r="A870" s="6" t="n"/>
      <c r="B870" s="7" t="n"/>
      <c r="C870" s="7" t="n"/>
      <c r="D870" s="8" t="n"/>
      <c r="E870" s="9" t="n"/>
      <c r="F870" s="10">
        <f>IF(OR($B870="",D870="",E870=""),"",D870*E870)</f>
        <v/>
      </c>
      <c r="G870" s="11">
        <f>IF($B870="","",SUMIFS($O$1:O869,$B$1:B869,$B870))</f>
        <v/>
      </c>
      <c r="H870" s="10">
        <f>IF($B870="","",SUMIFS($P$1:P869,$B$1:B869,$B870))</f>
        <v/>
      </c>
      <c r="I870" s="10">
        <f>IF($B870="","",IF(G870&lt;=0,0,H870/G870))</f>
        <v/>
      </c>
      <c r="J870" s="11">
        <f>IF($B870="","",G870+O870)</f>
        <v/>
      </c>
      <c r="K870" s="10">
        <f>IF($B870="","",IF(J870&lt;=0,0,(H870+P870)/J870))</f>
        <v/>
      </c>
      <c r="L870" s="10">
        <f>IF(OR($B870="",UPPER($C870)&lt;&gt;"V"),"",D870*(E870-I870))</f>
        <v/>
      </c>
      <c r="M870" s="12">
        <f>IF(A870="","",YEAR(A870)*100+MONTH(A870))</f>
        <v/>
      </c>
      <c r="N870" s="12">
        <f>IF($B870="","",IF(AND(UPPER($C870)="V",D870&gt;G870),"Venda maior que a posição",IF(AND(UPPER($C870)&lt;&gt;"C",UPPER($C870)&lt;&gt;"V"),"Use C ou V","")))</f>
        <v/>
      </c>
      <c r="O870" s="11">
        <f>IF($B870="","",IF(UPPER($C870)="C",D870,IF(UPPER($C870)="V",-D870,0)))</f>
        <v/>
      </c>
      <c r="P870" s="10">
        <f>IF($B870="","",IF(UPPER($C870)="C",D870*E870,IF(UPPER($C870)="V",-D870*I870,0)))</f>
        <v/>
      </c>
    </row>
    <row r="871">
      <c r="A871" s="6" t="n"/>
      <c r="B871" s="7" t="n"/>
      <c r="C871" s="7" t="n"/>
      <c r="D871" s="8" t="n"/>
      <c r="E871" s="9" t="n"/>
      <c r="F871" s="10">
        <f>IF(OR($B871="",D871="",E871=""),"",D871*E871)</f>
        <v/>
      </c>
      <c r="G871" s="11">
        <f>IF($B871="","",SUMIFS($O$1:O870,$B$1:B870,$B871))</f>
        <v/>
      </c>
      <c r="H871" s="10">
        <f>IF($B871="","",SUMIFS($P$1:P870,$B$1:B870,$B871))</f>
        <v/>
      </c>
      <c r="I871" s="10">
        <f>IF($B871="","",IF(G871&lt;=0,0,H871/G871))</f>
        <v/>
      </c>
      <c r="J871" s="11">
        <f>IF($B871="","",G871+O871)</f>
        <v/>
      </c>
      <c r="K871" s="10">
        <f>IF($B871="","",IF(J871&lt;=0,0,(H871+P871)/J871))</f>
        <v/>
      </c>
      <c r="L871" s="10">
        <f>IF(OR($B871="",UPPER($C871)&lt;&gt;"V"),"",D871*(E871-I871))</f>
        <v/>
      </c>
      <c r="M871" s="12">
        <f>IF(A871="","",YEAR(A871)*100+MONTH(A871))</f>
        <v/>
      </c>
      <c r="N871" s="12">
        <f>IF($B871="","",IF(AND(UPPER($C871)="V",D871&gt;G871),"Venda maior que a posição",IF(AND(UPPER($C871)&lt;&gt;"C",UPPER($C871)&lt;&gt;"V"),"Use C ou V","")))</f>
        <v/>
      </c>
      <c r="O871" s="11">
        <f>IF($B871="","",IF(UPPER($C871)="C",D871,IF(UPPER($C871)="V",-D871,0)))</f>
        <v/>
      </c>
      <c r="P871" s="10">
        <f>IF($B871="","",IF(UPPER($C871)="C",D871*E871,IF(UPPER($C871)="V",-D871*I871,0)))</f>
        <v/>
      </c>
    </row>
    <row r="872">
      <c r="A872" s="6" t="n"/>
      <c r="B872" s="7" t="n"/>
      <c r="C872" s="7" t="n"/>
      <c r="D872" s="8" t="n"/>
      <c r="E872" s="9" t="n"/>
      <c r="F872" s="10">
        <f>IF(OR($B872="",D872="",E872=""),"",D872*E872)</f>
        <v/>
      </c>
      <c r="G872" s="11">
        <f>IF($B872="","",SUMIFS($O$1:O871,$B$1:B871,$B872))</f>
        <v/>
      </c>
      <c r="H872" s="10">
        <f>IF($B872="","",SUMIFS($P$1:P871,$B$1:B871,$B872))</f>
        <v/>
      </c>
      <c r="I872" s="10">
        <f>IF($B872="","",IF(G872&lt;=0,0,H872/G872))</f>
        <v/>
      </c>
      <c r="J872" s="11">
        <f>IF($B872="","",G872+O872)</f>
        <v/>
      </c>
      <c r="K872" s="10">
        <f>IF($B872="","",IF(J872&lt;=0,0,(H872+P872)/J872))</f>
        <v/>
      </c>
      <c r="L872" s="10">
        <f>IF(OR($B872="",UPPER($C872)&lt;&gt;"V"),"",D872*(E872-I872))</f>
        <v/>
      </c>
      <c r="M872" s="12">
        <f>IF(A872="","",YEAR(A872)*100+MONTH(A872))</f>
        <v/>
      </c>
      <c r="N872" s="12">
        <f>IF($B872="","",IF(AND(UPPER($C872)="V",D872&gt;G872),"Venda maior que a posição",IF(AND(UPPER($C872)&lt;&gt;"C",UPPER($C872)&lt;&gt;"V"),"Use C ou V","")))</f>
        <v/>
      </c>
      <c r="O872" s="11">
        <f>IF($B872="","",IF(UPPER($C872)="C",D872,IF(UPPER($C872)="V",-D872,0)))</f>
        <v/>
      </c>
      <c r="P872" s="10">
        <f>IF($B872="","",IF(UPPER($C872)="C",D872*E872,IF(UPPER($C872)="V",-D872*I872,0)))</f>
        <v/>
      </c>
    </row>
    <row r="873">
      <c r="A873" s="6" t="n"/>
      <c r="B873" s="7" t="n"/>
      <c r="C873" s="7" t="n"/>
      <c r="D873" s="8" t="n"/>
      <c r="E873" s="9" t="n"/>
      <c r="F873" s="10">
        <f>IF(OR($B873="",D873="",E873=""),"",D873*E873)</f>
        <v/>
      </c>
      <c r="G873" s="11">
        <f>IF($B873="","",SUMIFS($O$1:O872,$B$1:B872,$B873))</f>
        <v/>
      </c>
      <c r="H873" s="10">
        <f>IF($B873="","",SUMIFS($P$1:P872,$B$1:B872,$B873))</f>
        <v/>
      </c>
      <c r="I873" s="10">
        <f>IF($B873="","",IF(G873&lt;=0,0,H873/G873))</f>
        <v/>
      </c>
      <c r="J873" s="11">
        <f>IF($B873="","",G873+O873)</f>
        <v/>
      </c>
      <c r="K873" s="10">
        <f>IF($B873="","",IF(J873&lt;=0,0,(H873+P873)/J873))</f>
        <v/>
      </c>
      <c r="L873" s="10">
        <f>IF(OR($B873="",UPPER($C873)&lt;&gt;"V"),"",D873*(E873-I873))</f>
        <v/>
      </c>
      <c r="M873" s="12">
        <f>IF(A873="","",YEAR(A873)*100+MONTH(A873))</f>
        <v/>
      </c>
      <c r="N873" s="12">
        <f>IF($B873="","",IF(AND(UPPER($C873)="V",D873&gt;G873),"Venda maior que a posição",IF(AND(UPPER($C873)&lt;&gt;"C",UPPER($C873)&lt;&gt;"V"),"Use C ou V","")))</f>
        <v/>
      </c>
      <c r="O873" s="11">
        <f>IF($B873="","",IF(UPPER($C873)="C",D873,IF(UPPER($C873)="V",-D873,0)))</f>
        <v/>
      </c>
      <c r="P873" s="10">
        <f>IF($B873="","",IF(UPPER($C873)="C",D873*E873,IF(UPPER($C873)="V",-D873*I873,0)))</f>
        <v/>
      </c>
    </row>
    <row r="874">
      <c r="A874" s="6" t="n"/>
      <c r="B874" s="7" t="n"/>
      <c r="C874" s="7" t="n"/>
      <c r="D874" s="8" t="n"/>
      <c r="E874" s="9" t="n"/>
      <c r="F874" s="10">
        <f>IF(OR($B874="",D874="",E874=""),"",D874*E874)</f>
        <v/>
      </c>
      <c r="G874" s="11">
        <f>IF($B874="","",SUMIFS($O$1:O873,$B$1:B873,$B874))</f>
        <v/>
      </c>
      <c r="H874" s="10">
        <f>IF($B874="","",SUMIFS($P$1:P873,$B$1:B873,$B874))</f>
        <v/>
      </c>
      <c r="I874" s="10">
        <f>IF($B874="","",IF(G874&lt;=0,0,H874/G874))</f>
        <v/>
      </c>
      <c r="J874" s="11">
        <f>IF($B874="","",G874+O874)</f>
        <v/>
      </c>
      <c r="K874" s="10">
        <f>IF($B874="","",IF(J874&lt;=0,0,(H874+P874)/J874))</f>
        <v/>
      </c>
      <c r="L874" s="10">
        <f>IF(OR($B874="",UPPER($C874)&lt;&gt;"V"),"",D874*(E874-I874))</f>
        <v/>
      </c>
      <c r="M874" s="12">
        <f>IF(A874="","",YEAR(A874)*100+MONTH(A874))</f>
        <v/>
      </c>
      <c r="N874" s="12">
        <f>IF($B874="","",IF(AND(UPPER($C874)="V",D874&gt;G874),"Venda maior que a posição",IF(AND(UPPER($C874)&lt;&gt;"C",UPPER($C874)&lt;&gt;"V"),"Use C ou V","")))</f>
        <v/>
      </c>
      <c r="O874" s="11">
        <f>IF($B874="","",IF(UPPER($C874)="C",D874,IF(UPPER($C874)="V",-D874,0)))</f>
        <v/>
      </c>
      <c r="P874" s="10">
        <f>IF($B874="","",IF(UPPER($C874)="C",D874*E874,IF(UPPER($C874)="V",-D874*I874,0)))</f>
        <v/>
      </c>
    </row>
    <row r="875">
      <c r="A875" s="6" t="n"/>
      <c r="B875" s="7" t="n"/>
      <c r="C875" s="7" t="n"/>
      <c r="D875" s="8" t="n"/>
      <c r="E875" s="9" t="n"/>
      <c r="F875" s="10">
        <f>IF(OR($B875="",D875="",E875=""),"",D875*E875)</f>
        <v/>
      </c>
      <c r="G875" s="11">
        <f>IF($B875="","",SUMIFS($O$1:O874,$B$1:B874,$B875))</f>
        <v/>
      </c>
      <c r="H875" s="10">
        <f>IF($B875="","",SUMIFS($P$1:P874,$B$1:B874,$B875))</f>
        <v/>
      </c>
      <c r="I875" s="10">
        <f>IF($B875="","",IF(G875&lt;=0,0,H875/G875))</f>
        <v/>
      </c>
      <c r="J875" s="11">
        <f>IF($B875="","",G875+O875)</f>
        <v/>
      </c>
      <c r="K875" s="10">
        <f>IF($B875="","",IF(J875&lt;=0,0,(H875+P875)/J875))</f>
        <v/>
      </c>
      <c r="L875" s="10">
        <f>IF(OR($B875="",UPPER($C875)&lt;&gt;"V"),"",D875*(E875-I875))</f>
        <v/>
      </c>
      <c r="M875" s="12">
        <f>IF(A875="","",YEAR(A875)*100+MONTH(A875))</f>
        <v/>
      </c>
      <c r="N875" s="12">
        <f>IF($B875="","",IF(AND(UPPER($C875)="V",D875&gt;G875),"Venda maior que a posição",IF(AND(UPPER($C875)&lt;&gt;"C",UPPER($C875)&lt;&gt;"V"),"Use C ou V","")))</f>
        <v/>
      </c>
      <c r="O875" s="11">
        <f>IF($B875="","",IF(UPPER($C875)="C",D875,IF(UPPER($C875)="V",-D875,0)))</f>
        <v/>
      </c>
      <c r="P875" s="10">
        <f>IF($B875="","",IF(UPPER($C875)="C",D875*E875,IF(UPPER($C875)="V",-D875*I875,0)))</f>
        <v/>
      </c>
    </row>
    <row r="876">
      <c r="A876" s="6" t="n"/>
      <c r="B876" s="7" t="n"/>
      <c r="C876" s="7" t="n"/>
      <c r="D876" s="8" t="n"/>
      <c r="E876" s="9" t="n"/>
      <c r="F876" s="10">
        <f>IF(OR($B876="",D876="",E876=""),"",D876*E876)</f>
        <v/>
      </c>
      <c r="G876" s="11">
        <f>IF($B876="","",SUMIFS($O$1:O875,$B$1:B875,$B876))</f>
        <v/>
      </c>
      <c r="H876" s="10">
        <f>IF($B876="","",SUMIFS($P$1:P875,$B$1:B875,$B876))</f>
        <v/>
      </c>
      <c r="I876" s="10">
        <f>IF($B876="","",IF(G876&lt;=0,0,H876/G876))</f>
        <v/>
      </c>
      <c r="J876" s="11">
        <f>IF($B876="","",G876+O876)</f>
        <v/>
      </c>
      <c r="K876" s="10">
        <f>IF($B876="","",IF(J876&lt;=0,0,(H876+P876)/J876))</f>
        <v/>
      </c>
      <c r="L876" s="10">
        <f>IF(OR($B876="",UPPER($C876)&lt;&gt;"V"),"",D876*(E876-I876))</f>
        <v/>
      </c>
      <c r="M876" s="12">
        <f>IF(A876="","",YEAR(A876)*100+MONTH(A876))</f>
        <v/>
      </c>
      <c r="N876" s="12">
        <f>IF($B876="","",IF(AND(UPPER($C876)="V",D876&gt;G876),"Venda maior que a posição",IF(AND(UPPER($C876)&lt;&gt;"C",UPPER($C876)&lt;&gt;"V"),"Use C ou V","")))</f>
        <v/>
      </c>
      <c r="O876" s="11">
        <f>IF($B876="","",IF(UPPER($C876)="C",D876,IF(UPPER($C876)="V",-D876,0)))</f>
        <v/>
      </c>
      <c r="P876" s="10">
        <f>IF($B876="","",IF(UPPER($C876)="C",D876*E876,IF(UPPER($C876)="V",-D876*I876,0)))</f>
        <v/>
      </c>
    </row>
    <row r="877">
      <c r="A877" s="6" t="n"/>
      <c r="B877" s="7" t="n"/>
      <c r="C877" s="7" t="n"/>
      <c r="D877" s="8" t="n"/>
      <c r="E877" s="9" t="n"/>
      <c r="F877" s="10">
        <f>IF(OR($B877="",D877="",E877=""),"",D877*E877)</f>
        <v/>
      </c>
      <c r="G877" s="11">
        <f>IF($B877="","",SUMIFS($O$1:O876,$B$1:B876,$B877))</f>
        <v/>
      </c>
      <c r="H877" s="10">
        <f>IF($B877="","",SUMIFS($P$1:P876,$B$1:B876,$B877))</f>
        <v/>
      </c>
      <c r="I877" s="10">
        <f>IF($B877="","",IF(G877&lt;=0,0,H877/G877))</f>
        <v/>
      </c>
      <c r="J877" s="11">
        <f>IF($B877="","",G877+O877)</f>
        <v/>
      </c>
      <c r="K877" s="10">
        <f>IF($B877="","",IF(J877&lt;=0,0,(H877+P877)/J877))</f>
        <v/>
      </c>
      <c r="L877" s="10">
        <f>IF(OR($B877="",UPPER($C877)&lt;&gt;"V"),"",D877*(E877-I877))</f>
        <v/>
      </c>
      <c r="M877" s="12">
        <f>IF(A877="","",YEAR(A877)*100+MONTH(A877))</f>
        <v/>
      </c>
      <c r="N877" s="12">
        <f>IF($B877="","",IF(AND(UPPER($C877)="V",D877&gt;G877),"Venda maior que a posição",IF(AND(UPPER($C877)&lt;&gt;"C",UPPER($C877)&lt;&gt;"V"),"Use C ou V","")))</f>
        <v/>
      </c>
      <c r="O877" s="11">
        <f>IF($B877="","",IF(UPPER($C877)="C",D877,IF(UPPER($C877)="V",-D877,0)))</f>
        <v/>
      </c>
      <c r="P877" s="10">
        <f>IF($B877="","",IF(UPPER($C877)="C",D877*E877,IF(UPPER($C877)="V",-D877*I877,0)))</f>
        <v/>
      </c>
    </row>
    <row r="878">
      <c r="A878" s="6" t="n"/>
      <c r="B878" s="7" t="n"/>
      <c r="C878" s="7" t="n"/>
      <c r="D878" s="8" t="n"/>
      <c r="E878" s="9" t="n"/>
      <c r="F878" s="10">
        <f>IF(OR($B878="",D878="",E878=""),"",D878*E878)</f>
        <v/>
      </c>
      <c r="G878" s="11">
        <f>IF($B878="","",SUMIFS($O$1:O877,$B$1:B877,$B878))</f>
        <v/>
      </c>
      <c r="H878" s="10">
        <f>IF($B878="","",SUMIFS($P$1:P877,$B$1:B877,$B878))</f>
        <v/>
      </c>
      <c r="I878" s="10">
        <f>IF($B878="","",IF(G878&lt;=0,0,H878/G878))</f>
        <v/>
      </c>
      <c r="J878" s="11">
        <f>IF($B878="","",G878+O878)</f>
        <v/>
      </c>
      <c r="K878" s="10">
        <f>IF($B878="","",IF(J878&lt;=0,0,(H878+P878)/J878))</f>
        <v/>
      </c>
      <c r="L878" s="10">
        <f>IF(OR($B878="",UPPER($C878)&lt;&gt;"V"),"",D878*(E878-I878))</f>
        <v/>
      </c>
      <c r="M878" s="12">
        <f>IF(A878="","",YEAR(A878)*100+MONTH(A878))</f>
        <v/>
      </c>
      <c r="N878" s="12">
        <f>IF($B878="","",IF(AND(UPPER($C878)="V",D878&gt;G878),"Venda maior que a posição",IF(AND(UPPER($C878)&lt;&gt;"C",UPPER($C878)&lt;&gt;"V"),"Use C ou V","")))</f>
        <v/>
      </c>
      <c r="O878" s="11">
        <f>IF($B878="","",IF(UPPER($C878)="C",D878,IF(UPPER($C878)="V",-D878,0)))</f>
        <v/>
      </c>
      <c r="P878" s="10">
        <f>IF($B878="","",IF(UPPER($C878)="C",D878*E878,IF(UPPER($C878)="V",-D878*I878,0)))</f>
        <v/>
      </c>
    </row>
    <row r="879">
      <c r="A879" s="6" t="n"/>
      <c r="B879" s="7" t="n"/>
      <c r="C879" s="7" t="n"/>
      <c r="D879" s="8" t="n"/>
      <c r="E879" s="9" t="n"/>
      <c r="F879" s="10">
        <f>IF(OR($B879="",D879="",E879=""),"",D879*E879)</f>
        <v/>
      </c>
      <c r="G879" s="11">
        <f>IF($B879="","",SUMIFS($O$1:O878,$B$1:B878,$B879))</f>
        <v/>
      </c>
      <c r="H879" s="10">
        <f>IF($B879="","",SUMIFS($P$1:P878,$B$1:B878,$B879))</f>
        <v/>
      </c>
      <c r="I879" s="10">
        <f>IF($B879="","",IF(G879&lt;=0,0,H879/G879))</f>
        <v/>
      </c>
      <c r="J879" s="11">
        <f>IF($B879="","",G879+O879)</f>
        <v/>
      </c>
      <c r="K879" s="10">
        <f>IF($B879="","",IF(J879&lt;=0,0,(H879+P879)/J879))</f>
        <v/>
      </c>
      <c r="L879" s="10">
        <f>IF(OR($B879="",UPPER($C879)&lt;&gt;"V"),"",D879*(E879-I879))</f>
        <v/>
      </c>
      <c r="M879" s="12">
        <f>IF(A879="","",YEAR(A879)*100+MONTH(A879))</f>
        <v/>
      </c>
      <c r="N879" s="12">
        <f>IF($B879="","",IF(AND(UPPER($C879)="V",D879&gt;G879),"Venda maior que a posição",IF(AND(UPPER($C879)&lt;&gt;"C",UPPER($C879)&lt;&gt;"V"),"Use C ou V","")))</f>
        <v/>
      </c>
      <c r="O879" s="11">
        <f>IF($B879="","",IF(UPPER($C879)="C",D879,IF(UPPER($C879)="V",-D879,0)))</f>
        <v/>
      </c>
      <c r="P879" s="10">
        <f>IF($B879="","",IF(UPPER($C879)="C",D879*E879,IF(UPPER($C879)="V",-D879*I879,0)))</f>
        <v/>
      </c>
    </row>
    <row r="880">
      <c r="A880" s="6" t="n"/>
      <c r="B880" s="7" t="n"/>
      <c r="C880" s="7" t="n"/>
      <c r="D880" s="8" t="n"/>
      <c r="E880" s="9" t="n"/>
      <c r="F880" s="10">
        <f>IF(OR($B880="",D880="",E880=""),"",D880*E880)</f>
        <v/>
      </c>
      <c r="G880" s="11">
        <f>IF($B880="","",SUMIFS($O$1:O879,$B$1:B879,$B880))</f>
        <v/>
      </c>
      <c r="H880" s="10">
        <f>IF($B880="","",SUMIFS($P$1:P879,$B$1:B879,$B880))</f>
        <v/>
      </c>
      <c r="I880" s="10">
        <f>IF($B880="","",IF(G880&lt;=0,0,H880/G880))</f>
        <v/>
      </c>
      <c r="J880" s="11">
        <f>IF($B880="","",G880+O880)</f>
        <v/>
      </c>
      <c r="K880" s="10">
        <f>IF($B880="","",IF(J880&lt;=0,0,(H880+P880)/J880))</f>
        <v/>
      </c>
      <c r="L880" s="10">
        <f>IF(OR($B880="",UPPER($C880)&lt;&gt;"V"),"",D880*(E880-I880))</f>
        <v/>
      </c>
      <c r="M880" s="12">
        <f>IF(A880="","",YEAR(A880)*100+MONTH(A880))</f>
        <v/>
      </c>
      <c r="N880" s="12">
        <f>IF($B880="","",IF(AND(UPPER($C880)="V",D880&gt;G880),"Venda maior que a posição",IF(AND(UPPER($C880)&lt;&gt;"C",UPPER($C880)&lt;&gt;"V"),"Use C ou V","")))</f>
        <v/>
      </c>
      <c r="O880" s="11">
        <f>IF($B880="","",IF(UPPER($C880)="C",D880,IF(UPPER($C880)="V",-D880,0)))</f>
        <v/>
      </c>
      <c r="P880" s="10">
        <f>IF($B880="","",IF(UPPER($C880)="C",D880*E880,IF(UPPER($C880)="V",-D880*I880,0)))</f>
        <v/>
      </c>
    </row>
    <row r="881">
      <c r="A881" s="6" t="n"/>
      <c r="B881" s="7" t="n"/>
      <c r="C881" s="7" t="n"/>
      <c r="D881" s="8" t="n"/>
      <c r="E881" s="9" t="n"/>
      <c r="F881" s="10">
        <f>IF(OR($B881="",D881="",E881=""),"",D881*E881)</f>
        <v/>
      </c>
      <c r="G881" s="11">
        <f>IF($B881="","",SUMIFS($O$1:O880,$B$1:B880,$B881))</f>
        <v/>
      </c>
      <c r="H881" s="10">
        <f>IF($B881="","",SUMIFS($P$1:P880,$B$1:B880,$B881))</f>
        <v/>
      </c>
      <c r="I881" s="10">
        <f>IF($B881="","",IF(G881&lt;=0,0,H881/G881))</f>
        <v/>
      </c>
      <c r="J881" s="11">
        <f>IF($B881="","",G881+O881)</f>
        <v/>
      </c>
      <c r="K881" s="10">
        <f>IF($B881="","",IF(J881&lt;=0,0,(H881+P881)/J881))</f>
        <v/>
      </c>
      <c r="L881" s="10">
        <f>IF(OR($B881="",UPPER($C881)&lt;&gt;"V"),"",D881*(E881-I881))</f>
        <v/>
      </c>
      <c r="M881" s="12">
        <f>IF(A881="","",YEAR(A881)*100+MONTH(A881))</f>
        <v/>
      </c>
      <c r="N881" s="12">
        <f>IF($B881="","",IF(AND(UPPER($C881)="V",D881&gt;G881),"Venda maior que a posição",IF(AND(UPPER($C881)&lt;&gt;"C",UPPER($C881)&lt;&gt;"V"),"Use C ou V","")))</f>
        <v/>
      </c>
      <c r="O881" s="11">
        <f>IF($B881="","",IF(UPPER($C881)="C",D881,IF(UPPER($C881)="V",-D881,0)))</f>
        <v/>
      </c>
      <c r="P881" s="10">
        <f>IF($B881="","",IF(UPPER($C881)="C",D881*E881,IF(UPPER($C881)="V",-D881*I881,0)))</f>
        <v/>
      </c>
    </row>
    <row r="882">
      <c r="A882" s="6" t="n"/>
      <c r="B882" s="7" t="n"/>
      <c r="C882" s="7" t="n"/>
      <c r="D882" s="8" t="n"/>
      <c r="E882" s="9" t="n"/>
      <c r="F882" s="10">
        <f>IF(OR($B882="",D882="",E882=""),"",D882*E882)</f>
        <v/>
      </c>
      <c r="G882" s="11">
        <f>IF($B882="","",SUMIFS($O$1:O881,$B$1:B881,$B882))</f>
        <v/>
      </c>
      <c r="H882" s="10">
        <f>IF($B882="","",SUMIFS($P$1:P881,$B$1:B881,$B882))</f>
        <v/>
      </c>
      <c r="I882" s="10">
        <f>IF($B882="","",IF(G882&lt;=0,0,H882/G882))</f>
        <v/>
      </c>
      <c r="J882" s="11">
        <f>IF($B882="","",G882+O882)</f>
        <v/>
      </c>
      <c r="K882" s="10">
        <f>IF($B882="","",IF(J882&lt;=0,0,(H882+P882)/J882))</f>
        <v/>
      </c>
      <c r="L882" s="10">
        <f>IF(OR($B882="",UPPER($C882)&lt;&gt;"V"),"",D882*(E882-I882))</f>
        <v/>
      </c>
      <c r="M882" s="12">
        <f>IF(A882="","",YEAR(A882)*100+MONTH(A882))</f>
        <v/>
      </c>
      <c r="N882" s="12">
        <f>IF($B882="","",IF(AND(UPPER($C882)="V",D882&gt;G882),"Venda maior que a posição",IF(AND(UPPER($C882)&lt;&gt;"C",UPPER($C882)&lt;&gt;"V"),"Use C ou V","")))</f>
        <v/>
      </c>
      <c r="O882" s="11">
        <f>IF($B882="","",IF(UPPER($C882)="C",D882,IF(UPPER($C882)="V",-D882,0)))</f>
        <v/>
      </c>
      <c r="P882" s="10">
        <f>IF($B882="","",IF(UPPER($C882)="C",D882*E882,IF(UPPER($C882)="V",-D882*I882,0)))</f>
        <v/>
      </c>
    </row>
    <row r="883">
      <c r="A883" s="6" t="n"/>
      <c r="B883" s="7" t="n"/>
      <c r="C883" s="7" t="n"/>
      <c r="D883" s="8" t="n"/>
      <c r="E883" s="9" t="n"/>
      <c r="F883" s="10">
        <f>IF(OR($B883="",D883="",E883=""),"",D883*E883)</f>
        <v/>
      </c>
      <c r="G883" s="11">
        <f>IF($B883="","",SUMIFS($O$1:O882,$B$1:B882,$B883))</f>
        <v/>
      </c>
      <c r="H883" s="10">
        <f>IF($B883="","",SUMIFS($P$1:P882,$B$1:B882,$B883))</f>
        <v/>
      </c>
      <c r="I883" s="10">
        <f>IF($B883="","",IF(G883&lt;=0,0,H883/G883))</f>
        <v/>
      </c>
      <c r="J883" s="11">
        <f>IF($B883="","",G883+O883)</f>
        <v/>
      </c>
      <c r="K883" s="10">
        <f>IF($B883="","",IF(J883&lt;=0,0,(H883+P883)/J883))</f>
        <v/>
      </c>
      <c r="L883" s="10">
        <f>IF(OR($B883="",UPPER($C883)&lt;&gt;"V"),"",D883*(E883-I883))</f>
        <v/>
      </c>
      <c r="M883" s="12">
        <f>IF(A883="","",YEAR(A883)*100+MONTH(A883))</f>
        <v/>
      </c>
      <c r="N883" s="12">
        <f>IF($B883="","",IF(AND(UPPER($C883)="V",D883&gt;G883),"Venda maior que a posição",IF(AND(UPPER($C883)&lt;&gt;"C",UPPER($C883)&lt;&gt;"V"),"Use C ou V","")))</f>
        <v/>
      </c>
      <c r="O883" s="11">
        <f>IF($B883="","",IF(UPPER($C883)="C",D883,IF(UPPER($C883)="V",-D883,0)))</f>
        <v/>
      </c>
      <c r="P883" s="10">
        <f>IF($B883="","",IF(UPPER($C883)="C",D883*E883,IF(UPPER($C883)="V",-D883*I883,0)))</f>
        <v/>
      </c>
    </row>
    <row r="884">
      <c r="A884" s="6" t="n"/>
      <c r="B884" s="7" t="n"/>
      <c r="C884" s="7" t="n"/>
      <c r="D884" s="8" t="n"/>
      <c r="E884" s="9" t="n"/>
      <c r="F884" s="10">
        <f>IF(OR($B884="",D884="",E884=""),"",D884*E884)</f>
        <v/>
      </c>
      <c r="G884" s="11">
        <f>IF($B884="","",SUMIFS($O$1:O883,$B$1:B883,$B884))</f>
        <v/>
      </c>
      <c r="H884" s="10">
        <f>IF($B884="","",SUMIFS($P$1:P883,$B$1:B883,$B884))</f>
        <v/>
      </c>
      <c r="I884" s="10">
        <f>IF($B884="","",IF(G884&lt;=0,0,H884/G884))</f>
        <v/>
      </c>
      <c r="J884" s="11">
        <f>IF($B884="","",G884+O884)</f>
        <v/>
      </c>
      <c r="K884" s="10">
        <f>IF($B884="","",IF(J884&lt;=0,0,(H884+P884)/J884))</f>
        <v/>
      </c>
      <c r="L884" s="10">
        <f>IF(OR($B884="",UPPER($C884)&lt;&gt;"V"),"",D884*(E884-I884))</f>
        <v/>
      </c>
      <c r="M884" s="12">
        <f>IF(A884="","",YEAR(A884)*100+MONTH(A884))</f>
        <v/>
      </c>
      <c r="N884" s="12">
        <f>IF($B884="","",IF(AND(UPPER($C884)="V",D884&gt;G884),"Venda maior que a posição",IF(AND(UPPER($C884)&lt;&gt;"C",UPPER($C884)&lt;&gt;"V"),"Use C ou V","")))</f>
        <v/>
      </c>
      <c r="O884" s="11">
        <f>IF($B884="","",IF(UPPER($C884)="C",D884,IF(UPPER($C884)="V",-D884,0)))</f>
        <v/>
      </c>
      <c r="P884" s="10">
        <f>IF($B884="","",IF(UPPER($C884)="C",D884*E884,IF(UPPER($C884)="V",-D884*I884,0)))</f>
        <v/>
      </c>
    </row>
    <row r="885">
      <c r="A885" s="6" t="n"/>
      <c r="B885" s="7" t="n"/>
      <c r="C885" s="7" t="n"/>
      <c r="D885" s="8" t="n"/>
      <c r="E885" s="9" t="n"/>
      <c r="F885" s="10">
        <f>IF(OR($B885="",D885="",E885=""),"",D885*E885)</f>
        <v/>
      </c>
      <c r="G885" s="11">
        <f>IF($B885="","",SUMIFS($O$1:O884,$B$1:B884,$B885))</f>
        <v/>
      </c>
      <c r="H885" s="10">
        <f>IF($B885="","",SUMIFS($P$1:P884,$B$1:B884,$B885))</f>
        <v/>
      </c>
      <c r="I885" s="10">
        <f>IF($B885="","",IF(G885&lt;=0,0,H885/G885))</f>
        <v/>
      </c>
      <c r="J885" s="11">
        <f>IF($B885="","",G885+O885)</f>
        <v/>
      </c>
      <c r="K885" s="10">
        <f>IF($B885="","",IF(J885&lt;=0,0,(H885+P885)/J885))</f>
        <v/>
      </c>
      <c r="L885" s="10">
        <f>IF(OR($B885="",UPPER($C885)&lt;&gt;"V"),"",D885*(E885-I885))</f>
        <v/>
      </c>
      <c r="M885" s="12">
        <f>IF(A885="","",YEAR(A885)*100+MONTH(A885))</f>
        <v/>
      </c>
      <c r="N885" s="12">
        <f>IF($B885="","",IF(AND(UPPER($C885)="V",D885&gt;G885),"Venda maior que a posição",IF(AND(UPPER($C885)&lt;&gt;"C",UPPER($C885)&lt;&gt;"V"),"Use C ou V","")))</f>
        <v/>
      </c>
      <c r="O885" s="11">
        <f>IF($B885="","",IF(UPPER($C885)="C",D885,IF(UPPER($C885)="V",-D885,0)))</f>
        <v/>
      </c>
      <c r="P885" s="10">
        <f>IF($B885="","",IF(UPPER($C885)="C",D885*E885,IF(UPPER($C885)="V",-D885*I885,0)))</f>
        <v/>
      </c>
    </row>
    <row r="886">
      <c r="A886" s="6" t="n"/>
      <c r="B886" s="7" t="n"/>
      <c r="C886" s="7" t="n"/>
      <c r="D886" s="8" t="n"/>
      <c r="E886" s="9" t="n"/>
      <c r="F886" s="10">
        <f>IF(OR($B886="",D886="",E886=""),"",D886*E886)</f>
        <v/>
      </c>
      <c r="G886" s="11">
        <f>IF($B886="","",SUMIFS($O$1:O885,$B$1:B885,$B886))</f>
        <v/>
      </c>
      <c r="H886" s="10">
        <f>IF($B886="","",SUMIFS($P$1:P885,$B$1:B885,$B886))</f>
        <v/>
      </c>
      <c r="I886" s="10">
        <f>IF($B886="","",IF(G886&lt;=0,0,H886/G886))</f>
        <v/>
      </c>
      <c r="J886" s="11">
        <f>IF($B886="","",G886+O886)</f>
        <v/>
      </c>
      <c r="K886" s="10">
        <f>IF($B886="","",IF(J886&lt;=0,0,(H886+P886)/J886))</f>
        <v/>
      </c>
      <c r="L886" s="10">
        <f>IF(OR($B886="",UPPER($C886)&lt;&gt;"V"),"",D886*(E886-I886))</f>
        <v/>
      </c>
      <c r="M886" s="12">
        <f>IF(A886="","",YEAR(A886)*100+MONTH(A886))</f>
        <v/>
      </c>
      <c r="N886" s="12">
        <f>IF($B886="","",IF(AND(UPPER($C886)="V",D886&gt;G886),"Venda maior que a posição",IF(AND(UPPER($C886)&lt;&gt;"C",UPPER($C886)&lt;&gt;"V"),"Use C ou V","")))</f>
        <v/>
      </c>
      <c r="O886" s="11">
        <f>IF($B886="","",IF(UPPER($C886)="C",D886,IF(UPPER($C886)="V",-D886,0)))</f>
        <v/>
      </c>
      <c r="P886" s="10">
        <f>IF($B886="","",IF(UPPER($C886)="C",D886*E886,IF(UPPER($C886)="V",-D886*I886,0)))</f>
        <v/>
      </c>
    </row>
    <row r="887">
      <c r="A887" s="6" t="n"/>
      <c r="B887" s="7" t="n"/>
      <c r="C887" s="7" t="n"/>
      <c r="D887" s="8" t="n"/>
      <c r="E887" s="9" t="n"/>
      <c r="F887" s="10">
        <f>IF(OR($B887="",D887="",E887=""),"",D887*E887)</f>
        <v/>
      </c>
      <c r="G887" s="11">
        <f>IF($B887="","",SUMIFS($O$1:O886,$B$1:B886,$B887))</f>
        <v/>
      </c>
      <c r="H887" s="10">
        <f>IF($B887="","",SUMIFS($P$1:P886,$B$1:B886,$B887))</f>
        <v/>
      </c>
      <c r="I887" s="10">
        <f>IF($B887="","",IF(G887&lt;=0,0,H887/G887))</f>
        <v/>
      </c>
      <c r="J887" s="11">
        <f>IF($B887="","",G887+O887)</f>
        <v/>
      </c>
      <c r="K887" s="10">
        <f>IF($B887="","",IF(J887&lt;=0,0,(H887+P887)/J887))</f>
        <v/>
      </c>
      <c r="L887" s="10">
        <f>IF(OR($B887="",UPPER($C887)&lt;&gt;"V"),"",D887*(E887-I887))</f>
        <v/>
      </c>
      <c r="M887" s="12">
        <f>IF(A887="","",YEAR(A887)*100+MONTH(A887))</f>
        <v/>
      </c>
      <c r="N887" s="12">
        <f>IF($B887="","",IF(AND(UPPER($C887)="V",D887&gt;G887),"Venda maior que a posição",IF(AND(UPPER($C887)&lt;&gt;"C",UPPER($C887)&lt;&gt;"V"),"Use C ou V","")))</f>
        <v/>
      </c>
      <c r="O887" s="11">
        <f>IF($B887="","",IF(UPPER($C887)="C",D887,IF(UPPER($C887)="V",-D887,0)))</f>
        <v/>
      </c>
      <c r="P887" s="10">
        <f>IF($B887="","",IF(UPPER($C887)="C",D887*E887,IF(UPPER($C887)="V",-D887*I887,0)))</f>
        <v/>
      </c>
    </row>
    <row r="888">
      <c r="A888" s="6" t="n"/>
      <c r="B888" s="7" t="n"/>
      <c r="C888" s="7" t="n"/>
      <c r="D888" s="8" t="n"/>
      <c r="E888" s="9" t="n"/>
      <c r="F888" s="10">
        <f>IF(OR($B888="",D888="",E888=""),"",D888*E888)</f>
        <v/>
      </c>
      <c r="G888" s="11">
        <f>IF($B888="","",SUMIFS($O$1:O887,$B$1:B887,$B888))</f>
        <v/>
      </c>
      <c r="H888" s="10">
        <f>IF($B888="","",SUMIFS($P$1:P887,$B$1:B887,$B888))</f>
        <v/>
      </c>
      <c r="I888" s="10">
        <f>IF($B888="","",IF(G888&lt;=0,0,H888/G888))</f>
        <v/>
      </c>
      <c r="J888" s="11">
        <f>IF($B888="","",G888+O888)</f>
        <v/>
      </c>
      <c r="K888" s="10">
        <f>IF($B888="","",IF(J888&lt;=0,0,(H888+P888)/J888))</f>
        <v/>
      </c>
      <c r="L888" s="10">
        <f>IF(OR($B888="",UPPER($C888)&lt;&gt;"V"),"",D888*(E888-I888))</f>
        <v/>
      </c>
      <c r="M888" s="12">
        <f>IF(A888="","",YEAR(A888)*100+MONTH(A888))</f>
        <v/>
      </c>
      <c r="N888" s="12">
        <f>IF($B888="","",IF(AND(UPPER($C888)="V",D888&gt;G888),"Venda maior que a posição",IF(AND(UPPER($C888)&lt;&gt;"C",UPPER($C888)&lt;&gt;"V"),"Use C ou V","")))</f>
        <v/>
      </c>
      <c r="O888" s="11">
        <f>IF($B888="","",IF(UPPER($C888)="C",D888,IF(UPPER($C888)="V",-D888,0)))</f>
        <v/>
      </c>
      <c r="P888" s="10">
        <f>IF($B888="","",IF(UPPER($C888)="C",D888*E888,IF(UPPER($C888)="V",-D888*I888,0)))</f>
        <v/>
      </c>
    </row>
    <row r="889">
      <c r="A889" s="6" t="n"/>
      <c r="B889" s="7" t="n"/>
      <c r="C889" s="7" t="n"/>
      <c r="D889" s="8" t="n"/>
      <c r="E889" s="9" t="n"/>
      <c r="F889" s="10">
        <f>IF(OR($B889="",D889="",E889=""),"",D889*E889)</f>
        <v/>
      </c>
      <c r="G889" s="11">
        <f>IF($B889="","",SUMIFS($O$1:O888,$B$1:B888,$B889))</f>
        <v/>
      </c>
      <c r="H889" s="10">
        <f>IF($B889="","",SUMIFS($P$1:P888,$B$1:B888,$B889))</f>
        <v/>
      </c>
      <c r="I889" s="10">
        <f>IF($B889="","",IF(G889&lt;=0,0,H889/G889))</f>
        <v/>
      </c>
      <c r="J889" s="11">
        <f>IF($B889="","",G889+O889)</f>
        <v/>
      </c>
      <c r="K889" s="10">
        <f>IF($B889="","",IF(J889&lt;=0,0,(H889+P889)/J889))</f>
        <v/>
      </c>
      <c r="L889" s="10">
        <f>IF(OR($B889="",UPPER($C889)&lt;&gt;"V"),"",D889*(E889-I889))</f>
        <v/>
      </c>
      <c r="M889" s="12">
        <f>IF(A889="","",YEAR(A889)*100+MONTH(A889))</f>
        <v/>
      </c>
      <c r="N889" s="12">
        <f>IF($B889="","",IF(AND(UPPER($C889)="V",D889&gt;G889),"Venda maior que a posição",IF(AND(UPPER($C889)&lt;&gt;"C",UPPER($C889)&lt;&gt;"V"),"Use C ou V","")))</f>
        <v/>
      </c>
      <c r="O889" s="11">
        <f>IF($B889="","",IF(UPPER($C889)="C",D889,IF(UPPER($C889)="V",-D889,0)))</f>
        <v/>
      </c>
      <c r="P889" s="10">
        <f>IF($B889="","",IF(UPPER($C889)="C",D889*E889,IF(UPPER($C889)="V",-D889*I889,0)))</f>
        <v/>
      </c>
    </row>
    <row r="890">
      <c r="A890" s="6" t="n"/>
      <c r="B890" s="7" t="n"/>
      <c r="C890" s="7" t="n"/>
      <c r="D890" s="8" t="n"/>
      <c r="E890" s="9" t="n"/>
      <c r="F890" s="10">
        <f>IF(OR($B890="",D890="",E890=""),"",D890*E890)</f>
        <v/>
      </c>
      <c r="G890" s="11">
        <f>IF($B890="","",SUMIFS($O$1:O889,$B$1:B889,$B890))</f>
        <v/>
      </c>
      <c r="H890" s="10">
        <f>IF($B890="","",SUMIFS($P$1:P889,$B$1:B889,$B890))</f>
        <v/>
      </c>
      <c r="I890" s="10">
        <f>IF($B890="","",IF(G890&lt;=0,0,H890/G890))</f>
        <v/>
      </c>
      <c r="J890" s="11">
        <f>IF($B890="","",G890+O890)</f>
        <v/>
      </c>
      <c r="K890" s="10">
        <f>IF($B890="","",IF(J890&lt;=0,0,(H890+P890)/J890))</f>
        <v/>
      </c>
      <c r="L890" s="10">
        <f>IF(OR($B890="",UPPER($C890)&lt;&gt;"V"),"",D890*(E890-I890))</f>
        <v/>
      </c>
      <c r="M890" s="12">
        <f>IF(A890="","",YEAR(A890)*100+MONTH(A890))</f>
        <v/>
      </c>
      <c r="N890" s="12">
        <f>IF($B890="","",IF(AND(UPPER($C890)="V",D890&gt;G890),"Venda maior que a posição",IF(AND(UPPER($C890)&lt;&gt;"C",UPPER($C890)&lt;&gt;"V"),"Use C ou V","")))</f>
        <v/>
      </c>
      <c r="O890" s="11">
        <f>IF($B890="","",IF(UPPER($C890)="C",D890,IF(UPPER($C890)="V",-D890,0)))</f>
        <v/>
      </c>
      <c r="P890" s="10">
        <f>IF($B890="","",IF(UPPER($C890)="C",D890*E890,IF(UPPER($C890)="V",-D890*I890,0)))</f>
        <v/>
      </c>
    </row>
    <row r="891">
      <c r="A891" s="6" t="n"/>
      <c r="B891" s="7" t="n"/>
      <c r="C891" s="7" t="n"/>
      <c r="D891" s="8" t="n"/>
      <c r="E891" s="9" t="n"/>
      <c r="F891" s="10">
        <f>IF(OR($B891="",D891="",E891=""),"",D891*E891)</f>
        <v/>
      </c>
      <c r="G891" s="11">
        <f>IF($B891="","",SUMIFS($O$1:O890,$B$1:B890,$B891))</f>
        <v/>
      </c>
      <c r="H891" s="10">
        <f>IF($B891="","",SUMIFS($P$1:P890,$B$1:B890,$B891))</f>
        <v/>
      </c>
      <c r="I891" s="10">
        <f>IF($B891="","",IF(G891&lt;=0,0,H891/G891))</f>
        <v/>
      </c>
      <c r="J891" s="11">
        <f>IF($B891="","",G891+O891)</f>
        <v/>
      </c>
      <c r="K891" s="10">
        <f>IF($B891="","",IF(J891&lt;=0,0,(H891+P891)/J891))</f>
        <v/>
      </c>
      <c r="L891" s="10">
        <f>IF(OR($B891="",UPPER($C891)&lt;&gt;"V"),"",D891*(E891-I891))</f>
        <v/>
      </c>
      <c r="M891" s="12">
        <f>IF(A891="","",YEAR(A891)*100+MONTH(A891))</f>
        <v/>
      </c>
      <c r="N891" s="12">
        <f>IF($B891="","",IF(AND(UPPER($C891)="V",D891&gt;G891),"Venda maior que a posição",IF(AND(UPPER($C891)&lt;&gt;"C",UPPER($C891)&lt;&gt;"V"),"Use C ou V","")))</f>
        <v/>
      </c>
      <c r="O891" s="11">
        <f>IF($B891="","",IF(UPPER($C891)="C",D891,IF(UPPER($C891)="V",-D891,0)))</f>
        <v/>
      </c>
      <c r="P891" s="10">
        <f>IF($B891="","",IF(UPPER($C891)="C",D891*E891,IF(UPPER($C891)="V",-D891*I891,0)))</f>
        <v/>
      </c>
    </row>
    <row r="892">
      <c r="A892" s="6" t="n"/>
      <c r="B892" s="7" t="n"/>
      <c r="C892" s="7" t="n"/>
      <c r="D892" s="8" t="n"/>
      <c r="E892" s="9" t="n"/>
      <c r="F892" s="10">
        <f>IF(OR($B892="",D892="",E892=""),"",D892*E892)</f>
        <v/>
      </c>
      <c r="G892" s="11">
        <f>IF($B892="","",SUMIFS($O$1:O891,$B$1:B891,$B892))</f>
        <v/>
      </c>
      <c r="H892" s="10">
        <f>IF($B892="","",SUMIFS($P$1:P891,$B$1:B891,$B892))</f>
        <v/>
      </c>
      <c r="I892" s="10">
        <f>IF($B892="","",IF(G892&lt;=0,0,H892/G892))</f>
        <v/>
      </c>
      <c r="J892" s="11">
        <f>IF($B892="","",G892+O892)</f>
        <v/>
      </c>
      <c r="K892" s="10">
        <f>IF($B892="","",IF(J892&lt;=0,0,(H892+P892)/J892))</f>
        <v/>
      </c>
      <c r="L892" s="10">
        <f>IF(OR($B892="",UPPER($C892)&lt;&gt;"V"),"",D892*(E892-I892))</f>
        <v/>
      </c>
      <c r="M892" s="12">
        <f>IF(A892="","",YEAR(A892)*100+MONTH(A892))</f>
        <v/>
      </c>
      <c r="N892" s="12">
        <f>IF($B892="","",IF(AND(UPPER($C892)="V",D892&gt;G892),"Venda maior que a posição",IF(AND(UPPER($C892)&lt;&gt;"C",UPPER($C892)&lt;&gt;"V"),"Use C ou V","")))</f>
        <v/>
      </c>
      <c r="O892" s="11">
        <f>IF($B892="","",IF(UPPER($C892)="C",D892,IF(UPPER($C892)="V",-D892,0)))</f>
        <v/>
      </c>
      <c r="P892" s="10">
        <f>IF($B892="","",IF(UPPER($C892)="C",D892*E892,IF(UPPER($C892)="V",-D892*I892,0)))</f>
        <v/>
      </c>
    </row>
    <row r="893">
      <c r="A893" s="6" t="n"/>
      <c r="B893" s="7" t="n"/>
      <c r="C893" s="7" t="n"/>
      <c r="D893" s="8" t="n"/>
      <c r="E893" s="9" t="n"/>
      <c r="F893" s="10">
        <f>IF(OR($B893="",D893="",E893=""),"",D893*E893)</f>
        <v/>
      </c>
      <c r="G893" s="11">
        <f>IF($B893="","",SUMIFS($O$1:O892,$B$1:B892,$B893))</f>
        <v/>
      </c>
      <c r="H893" s="10">
        <f>IF($B893="","",SUMIFS($P$1:P892,$B$1:B892,$B893))</f>
        <v/>
      </c>
      <c r="I893" s="10">
        <f>IF($B893="","",IF(G893&lt;=0,0,H893/G893))</f>
        <v/>
      </c>
      <c r="J893" s="11">
        <f>IF($B893="","",G893+O893)</f>
        <v/>
      </c>
      <c r="K893" s="10">
        <f>IF($B893="","",IF(J893&lt;=0,0,(H893+P893)/J893))</f>
        <v/>
      </c>
      <c r="L893" s="10">
        <f>IF(OR($B893="",UPPER($C893)&lt;&gt;"V"),"",D893*(E893-I893))</f>
        <v/>
      </c>
      <c r="M893" s="12">
        <f>IF(A893="","",YEAR(A893)*100+MONTH(A893))</f>
        <v/>
      </c>
      <c r="N893" s="12">
        <f>IF($B893="","",IF(AND(UPPER($C893)="V",D893&gt;G893),"Venda maior que a posição",IF(AND(UPPER($C893)&lt;&gt;"C",UPPER($C893)&lt;&gt;"V"),"Use C ou V","")))</f>
        <v/>
      </c>
      <c r="O893" s="11">
        <f>IF($B893="","",IF(UPPER($C893)="C",D893,IF(UPPER($C893)="V",-D893,0)))</f>
        <v/>
      </c>
      <c r="P893" s="10">
        <f>IF($B893="","",IF(UPPER($C893)="C",D893*E893,IF(UPPER($C893)="V",-D893*I893,0)))</f>
        <v/>
      </c>
    </row>
    <row r="894">
      <c r="A894" s="6" t="n"/>
      <c r="B894" s="7" t="n"/>
      <c r="C894" s="7" t="n"/>
      <c r="D894" s="8" t="n"/>
      <c r="E894" s="9" t="n"/>
      <c r="F894" s="10">
        <f>IF(OR($B894="",D894="",E894=""),"",D894*E894)</f>
        <v/>
      </c>
      <c r="G894" s="11">
        <f>IF($B894="","",SUMIFS($O$1:O893,$B$1:B893,$B894))</f>
        <v/>
      </c>
      <c r="H894" s="10">
        <f>IF($B894="","",SUMIFS($P$1:P893,$B$1:B893,$B894))</f>
        <v/>
      </c>
      <c r="I894" s="10">
        <f>IF($B894="","",IF(G894&lt;=0,0,H894/G894))</f>
        <v/>
      </c>
      <c r="J894" s="11">
        <f>IF($B894="","",G894+O894)</f>
        <v/>
      </c>
      <c r="K894" s="10">
        <f>IF($B894="","",IF(J894&lt;=0,0,(H894+P894)/J894))</f>
        <v/>
      </c>
      <c r="L894" s="10">
        <f>IF(OR($B894="",UPPER($C894)&lt;&gt;"V"),"",D894*(E894-I894))</f>
        <v/>
      </c>
      <c r="M894" s="12">
        <f>IF(A894="","",YEAR(A894)*100+MONTH(A894))</f>
        <v/>
      </c>
      <c r="N894" s="12">
        <f>IF($B894="","",IF(AND(UPPER($C894)="V",D894&gt;G894),"Venda maior que a posição",IF(AND(UPPER($C894)&lt;&gt;"C",UPPER($C894)&lt;&gt;"V"),"Use C ou V","")))</f>
        <v/>
      </c>
      <c r="O894" s="11">
        <f>IF($B894="","",IF(UPPER($C894)="C",D894,IF(UPPER($C894)="V",-D894,0)))</f>
        <v/>
      </c>
      <c r="P894" s="10">
        <f>IF($B894="","",IF(UPPER($C894)="C",D894*E894,IF(UPPER($C894)="V",-D894*I894,0)))</f>
        <v/>
      </c>
    </row>
    <row r="895">
      <c r="A895" s="6" t="n"/>
      <c r="B895" s="7" t="n"/>
      <c r="C895" s="7" t="n"/>
      <c r="D895" s="8" t="n"/>
      <c r="E895" s="9" t="n"/>
      <c r="F895" s="10">
        <f>IF(OR($B895="",D895="",E895=""),"",D895*E895)</f>
        <v/>
      </c>
      <c r="G895" s="11">
        <f>IF($B895="","",SUMIFS($O$1:O894,$B$1:B894,$B895))</f>
        <v/>
      </c>
      <c r="H895" s="10">
        <f>IF($B895="","",SUMIFS($P$1:P894,$B$1:B894,$B895))</f>
        <v/>
      </c>
      <c r="I895" s="10">
        <f>IF($B895="","",IF(G895&lt;=0,0,H895/G895))</f>
        <v/>
      </c>
      <c r="J895" s="11">
        <f>IF($B895="","",G895+O895)</f>
        <v/>
      </c>
      <c r="K895" s="10">
        <f>IF($B895="","",IF(J895&lt;=0,0,(H895+P895)/J895))</f>
        <v/>
      </c>
      <c r="L895" s="10">
        <f>IF(OR($B895="",UPPER($C895)&lt;&gt;"V"),"",D895*(E895-I895))</f>
        <v/>
      </c>
      <c r="M895" s="12">
        <f>IF(A895="","",YEAR(A895)*100+MONTH(A895))</f>
        <v/>
      </c>
      <c r="N895" s="12">
        <f>IF($B895="","",IF(AND(UPPER($C895)="V",D895&gt;G895),"Venda maior que a posição",IF(AND(UPPER($C895)&lt;&gt;"C",UPPER($C895)&lt;&gt;"V"),"Use C ou V","")))</f>
        <v/>
      </c>
      <c r="O895" s="11">
        <f>IF($B895="","",IF(UPPER($C895)="C",D895,IF(UPPER($C895)="V",-D895,0)))</f>
        <v/>
      </c>
      <c r="P895" s="10">
        <f>IF($B895="","",IF(UPPER($C895)="C",D895*E895,IF(UPPER($C895)="V",-D895*I895,0)))</f>
        <v/>
      </c>
    </row>
    <row r="896">
      <c r="A896" s="6" t="n"/>
      <c r="B896" s="7" t="n"/>
      <c r="C896" s="7" t="n"/>
      <c r="D896" s="8" t="n"/>
      <c r="E896" s="9" t="n"/>
      <c r="F896" s="10">
        <f>IF(OR($B896="",D896="",E896=""),"",D896*E896)</f>
        <v/>
      </c>
      <c r="G896" s="11">
        <f>IF($B896="","",SUMIFS($O$1:O895,$B$1:B895,$B896))</f>
        <v/>
      </c>
      <c r="H896" s="10">
        <f>IF($B896="","",SUMIFS($P$1:P895,$B$1:B895,$B896))</f>
        <v/>
      </c>
      <c r="I896" s="10">
        <f>IF($B896="","",IF(G896&lt;=0,0,H896/G896))</f>
        <v/>
      </c>
      <c r="J896" s="11">
        <f>IF($B896="","",G896+O896)</f>
        <v/>
      </c>
      <c r="K896" s="10">
        <f>IF($B896="","",IF(J896&lt;=0,0,(H896+P896)/J896))</f>
        <v/>
      </c>
      <c r="L896" s="10">
        <f>IF(OR($B896="",UPPER($C896)&lt;&gt;"V"),"",D896*(E896-I896))</f>
        <v/>
      </c>
      <c r="M896" s="12">
        <f>IF(A896="","",YEAR(A896)*100+MONTH(A896))</f>
        <v/>
      </c>
      <c r="N896" s="12">
        <f>IF($B896="","",IF(AND(UPPER($C896)="V",D896&gt;G896),"Venda maior que a posição",IF(AND(UPPER($C896)&lt;&gt;"C",UPPER($C896)&lt;&gt;"V"),"Use C ou V","")))</f>
        <v/>
      </c>
      <c r="O896" s="11">
        <f>IF($B896="","",IF(UPPER($C896)="C",D896,IF(UPPER($C896)="V",-D896,0)))</f>
        <v/>
      </c>
      <c r="P896" s="10">
        <f>IF($B896="","",IF(UPPER($C896)="C",D896*E896,IF(UPPER($C896)="V",-D896*I896,0)))</f>
        <v/>
      </c>
    </row>
    <row r="897">
      <c r="A897" s="6" t="n"/>
      <c r="B897" s="7" t="n"/>
      <c r="C897" s="7" t="n"/>
      <c r="D897" s="8" t="n"/>
      <c r="E897" s="9" t="n"/>
      <c r="F897" s="10">
        <f>IF(OR($B897="",D897="",E897=""),"",D897*E897)</f>
        <v/>
      </c>
      <c r="G897" s="11">
        <f>IF($B897="","",SUMIFS($O$1:O896,$B$1:B896,$B897))</f>
        <v/>
      </c>
      <c r="H897" s="10">
        <f>IF($B897="","",SUMIFS($P$1:P896,$B$1:B896,$B897))</f>
        <v/>
      </c>
      <c r="I897" s="10">
        <f>IF($B897="","",IF(G897&lt;=0,0,H897/G897))</f>
        <v/>
      </c>
      <c r="J897" s="11">
        <f>IF($B897="","",G897+O897)</f>
        <v/>
      </c>
      <c r="K897" s="10">
        <f>IF($B897="","",IF(J897&lt;=0,0,(H897+P897)/J897))</f>
        <v/>
      </c>
      <c r="L897" s="10">
        <f>IF(OR($B897="",UPPER($C897)&lt;&gt;"V"),"",D897*(E897-I897))</f>
        <v/>
      </c>
      <c r="M897" s="12">
        <f>IF(A897="","",YEAR(A897)*100+MONTH(A897))</f>
        <v/>
      </c>
      <c r="N897" s="12">
        <f>IF($B897="","",IF(AND(UPPER($C897)="V",D897&gt;G897),"Venda maior que a posição",IF(AND(UPPER($C897)&lt;&gt;"C",UPPER($C897)&lt;&gt;"V"),"Use C ou V","")))</f>
        <v/>
      </c>
      <c r="O897" s="11">
        <f>IF($B897="","",IF(UPPER($C897)="C",D897,IF(UPPER($C897)="V",-D897,0)))</f>
        <v/>
      </c>
      <c r="P897" s="10">
        <f>IF($B897="","",IF(UPPER($C897)="C",D897*E897,IF(UPPER($C897)="V",-D897*I897,0)))</f>
        <v/>
      </c>
    </row>
    <row r="898">
      <c r="A898" s="6" t="n"/>
      <c r="B898" s="7" t="n"/>
      <c r="C898" s="7" t="n"/>
      <c r="D898" s="8" t="n"/>
      <c r="E898" s="9" t="n"/>
      <c r="F898" s="10">
        <f>IF(OR($B898="",D898="",E898=""),"",D898*E898)</f>
        <v/>
      </c>
      <c r="G898" s="11">
        <f>IF($B898="","",SUMIFS($O$1:O897,$B$1:B897,$B898))</f>
        <v/>
      </c>
      <c r="H898" s="10">
        <f>IF($B898="","",SUMIFS($P$1:P897,$B$1:B897,$B898))</f>
        <v/>
      </c>
      <c r="I898" s="10">
        <f>IF($B898="","",IF(G898&lt;=0,0,H898/G898))</f>
        <v/>
      </c>
      <c r="J898" s="11">
        <f>IF($B898="","",G898+O898)</f>
        <v/>
      </c>
      <c r="K898" s="10">
        <f>IF($B898="","",IF(J898&lt;=0,0,(H898+P898)/J898))</f>
        <v/>
      </c>
      <c r="L898" s="10">
        <f>IF(OR($B898="",UPPER($C898)&lt;&gt;"V"),"",D898*(E898-I898))</f>
        <v/>
      </c>
      <c r="M898" s="12">
        <f>IF(A898="","",YEAR(A898)*100+MONTH(A898))</f>
        <v/>
      </c>
      <c r="N898" s="12">
        <f>IF($B898="","",IF(AND(UPPER($C898)="V",D898&gt;G898),"Venda maior que a posição",IF(AND(UPPER($C898)&lt;&gt;"C",UPPER($C898)&lt;&gt;"V"),"Use C ou V","")))</f>
        <v/>
      </c>
      <c r="O898" s="11">
        <f>IF($B898="","",IF(UPPER($C898)="C",D898,IF(UPPER($C898)="V",-D898,0)))</f>
        <v/>
      </c>
      <c r="P898" s="10">
        <f>IF($B898="","",IF(UPPER($C898)="C",D898*E898,IF(UPPER($C898)="V",-D898*I898,0)))</f>
        <v/>
      </c>
    </row>
    <row r="899">
      <c r="A899" s="6" t="n"/>
      <c r="B899" s="7" t="n"/>
      <c r="C899" s="7" t="n"/>
      <c r="D899" s="8" t="n"/>
      <c r="E899" s="9" t="n"/>
      <c r="F899" s="10">
        <f>IF(OR($B899="",D899="",E899=""),"",D899*E899)</f>
        <v/>
      </c>
      <c r="G899" s="11">
        <f>IF($B899="","",SUMIFS($O$1:O898,$B$1:B898,$B899))</f>
        <v/>
      </c>
      <c r="H899" s="10">
        <f>IF($B899="","",SUMIFS($P$1:P898,$B$1:B898,$B899))</f>
        <v/>
      </c>
      <c r="I899" s="10">
        <f>IF($B899="","",IF(G899&lt;=0,0,H899/G899))</f>
        <v/>
      </c>
      <c r="J899" s="11">
        <f>IF($B899="","",G899+O899)</f>
        <v/>
      </c>
      <c r="K899" s="10">
        <f>IF($B899="","",IF(J899&lt;=0,0,(H899+P899)/J899))</f>
        <v/>
      </c>
      <c r="L899" s="10">
        <f>IF(OR($B899="",UPPER($C899)&lt;&gt;"V"),"",D899*(E899-I899))</f>
        <v/>
      </c>
      <c r="M899" s="12">
        <f>IF(A899="","",YEAR(A899)*100+MONTH(A899))</f>
        <v/>
      </c>
      <c r="N899" s="12">
        <f>IF($B899="","",IF(AND(UPPER($C899)="V",D899&gt;G899),"Venda maior que a posição",IF(AND(UPPER($C899)&lt;&gt;"C",UPPER($C899)&lt;&gt;"V"),"Use C ou V","")))</f>
        <v/>
      </c>
      <c r="O899" s="11">
        <f>IF($B899="","",IF(UPPER($C899)="C",D899,IF(UPPER($C899)="V",-D899,0)))</f>
        <v/>
      </c>
      <c r="P899" s="10">
        <f>IF($B899="","",IF(UPPER($C899)="C",D899*E899,IF(UPPER($C899)="V",-D899*I899,0)))</f>
        <v/>
      </c>
    </row>
    <row r="900">
      <c r="A900" s="6" t="n"/>
      <c r="B900" s="7" t="n"/>
      <c r="C900" s="7" t="n"/>
      <c r="D900" s="8" t="n"/>
      <c r="E900" s="9" t="n"/>
      <c r="F900" s="10">
        <f>IF(OR($B900="",D900="",E900=""),"",D900*E900)</f>
        <v/>
      </c>
      <c r="G900" s="11">
        <f>IF($B900="","",SUMIFS($O$1:O899,$B$1:B899,$B900))</f>
        <v/>
      </c>
      <c r="H900" s="10">
        <f>IF($B900="","",SUMIFS($P$1:P899,$B$1:B899,$B900))</f>
        <v/>
      </c>
      <c r="I900" s="10">
        <f>IF($B900="","",IF(G900&lt;=0,0,H900/G900))</f>
        <v/>
      </c>
      <c r="J900" s="11">
        <f>IF($B900="","",G900+O900)</f>
        <v/>
      </c>
      <c r="K900" s="10">
        <f>IF($B900="","",IF(J900&lt;=0,0,(H900+P900)/J900))</f>
        <v/>
      </c>
      <c r="L900" s="10">
        <f>IF(OR($B900="",UPPER($C900)&lt;&gt;"V"),"",D900*(E900-I900))</f>
        <v/>
      </c>
      <c r="M900" s="12">
        <f>IF(A900="","",YEAR(A900)*100+MONTH(A900))</f>
        <v/>
      </c>
      <c r="N900" s="12">
        <f>IF($B900="","",IF(AND(UPPER($C900)="V",D900&gt;G900),"Venda maior que a posição",IF(AND(UPPER($C900)&lt;&gt;"C",UPPER($C900)&lt;&gt;"V"),"Use C ou V","")))</f>
        <v/>
      </c>
      <c r="O900" s="11">
        <f>IF($B900="","",IF(UPPER($C900)="C",D900,IF(UPPER($C900)="V",-D900,0)))</f>
        <v/>
      </c>
      <c r="P900" s="10">
        <f>IF($B900="","",IF(UPPER($C900)="C",D900*E900,IF(UPPER($C900)="V",-D900*I900,0)))</f>
        <v/>
      </c>
    </row>
    <row r="901">
      <c r="A901" s="6" t="n"/>
      <c r="B901" s="7" t="n"/>
      <c r="C901" s="7" t="n"/>
      <c r="D901" s="8" t="n"/>
      <c r="E901" s="9" t="n"/>
      <c r="F901" s="10">
        <f>IF(OR($B901="",D901="",E901=""),"",D901*E901)</f>
        <v/>
      </c>
      <c r="G901" s="11">
        <f>IF($B901="","",SUMIFS($O$1:O900,$B$1:B900,$B901))</f>
        <v/>
      </c>
      <c r="H901" s="10">
        <f>IF($B901="","",SUMIFS($P$1:P900,$B$1:B900,$B901))</f>
        <v/>
      </c>
      <c r="I901" s="10">
        <f>IF($B901="","",IF(G901&lt;=0,0,H901/G901))</f>
        <v/>
      </c>
      <c r="J901" s="11">
        <f>IF($B901="","",G901+O901)</f>
        <v/>
      </c>
      <c r="K901" s="10">
        <f>IF($B901="","",IF(J901&lt;=0,0,(H901+P901)/J901))</f>
        <v/>
      </c>
      <c r="L901" s="10">
        <f>IF(OR($B901="",UPPER($C901)&lt;&gt;"V"),"",D901*(E901-I901))</f>
        <v/>
      </c>
      <c r="M901" s="12">
        <f>IF(A901="","",YEAR(A901)*100+MONTH(A901))</f>
        <v/>
      </c>
      <c r="N901" s="12">
        <f>IF($B901="","",IF(AND(UPPER($C901)="V",D901&gt;G901),"Venda maior que a posição",IF(AND(UPPER($C901)&lt;&gt;"C",UPPER($C901)&lt;&gt;"V"),"Use C ou V","")))</f>
        <v/>
      </c>
      <c r="O901" s="11">
        <f>IF($B901="","",IF(UPPER($C901)="C",D901,IF(UPPER($C901)="V",-D901,0)))</f>
        <v/>
      </c>
      <c r="P901" s="10">
        <f>IF($B901="","",IF(UPPER($C901)="C",D901*E901,IF(UPPER($C901)="V",-D901*I901,0)))</f>
        <v/>
      </c>
    </row>
    <row r="902">
      <c r="A902" s="6" t="n"/>
      <c r="B902" s="7" t="n"/>
      <c r="C902" s="7" t="n"/>
      <c r="D902" s="8" t="n"/>
      <c r="E902" s="9" t="n"/>
      <c r="F902" s="10">
        <f>IF(OR($B902="",D902="",E902=""),"",D902*E902)</f>
        <v/>
      </c>
      <c r="G902" s="11">
        <f>IF($B902="","",SUMIFS($O$1:O901,$B$1:B901,$B902))</f>
        <v/>
      </c>
      <c r="H902" s="10">
        <f>IF($B902="","",SUMIFS($P$1:P901,$B$1:B901,$B902))</f>
        <v/>
      </c>
      <c r="I902" s="10">
        <f>IF($B902="","",IF(G902&lt;=0,0,H902/G902))</f>
        <v/>
      </c>
      <c r="J902" s="11">
        <f>IF($B902="","",G902+O902)</f>
        <v/>
      </c>
      <c r="K902" s="10">
        <f>IF($B902="","",IF(J902&lt;=0,0,(H902+P902)/J902))</f>
        <v/>
      </c>
      <c r="L902" s="10">
        <f>IF(OR($B902="",UPPER($C902)&lt;&gt;"V"),"",D902*(E902-I902))</f>
        <v/>
      </c>
      <c r="M902" s="12">
        <f>IF(A902="","",YEAR(A902)*100+MONTH(A902))</f>
        <v/>
      </c>
      <c r="N902" s="12">
        <f>IF($B902="","",IF(AND(UPPER($C902)="V",D902&gt;G902),"Venda maior que a posição",IF(AND(UPPER($C902)&lt;&gt;"C",UPPER($C902)&lt;&gt;"V"),"Use C ou V","")))</f>
        <v/>
      </c>
      <c r="O902" s="11">
        <f>IF($B902="","",IF(UPPER($C902)="C",D902,IF(UPPER($C902)="V",-D902,0)))</f>
        <v/>
      </c>
      <c r="P902" s="10">
        <f>IF($B902="","",IF(UPPER($C902)="C",D902*E902,IF(UPPER($C902)="V",-D902*I902,0)))</f>
        <v/>
      </c>
    </row>
    <row r="903">
      <c r="A903" s="6" t="n"/>
      <c r="B903" s="7" t="n"/>
      <c r="C903" s="7" t="n"/>
      <c r="D903" s="8" t="n"/>
      <c r="E903" s="9" t="n"/>
      <c r="F903" s="10">
        <f>IF(OR($B903="",D903="",E903=""),"",D903*E903)</f>
        <v/>
      </c>
      <c r="G903" s="11">
        <f>IF($B903="","",SUMIFS($O$1:O902,$B$1:B902,$B903))</f>
        <v/>
      </c>
      <c r="H903" s="10">
        <f>IF($B903="","",SUMIFS($P$1:P902,$B$1:B902,$B903))</f>
        <v/>
      </c>
      <c r="I903" s="10">
        <f>IF($B903="","",IF(G903&lt;=0,0,H903/G903))</f>
        <v/>
      </c>
      <c r="J903" s="11">
        <f>IF($B903="","",G903+O903)</f>
        <v/>
      </c>
      <c r="K903" s="10">
        <f>IF($B903="","",IF(J903&lt;=0,0,(H903+P903)/J903))</f>
        <v/>
      </c>
      <c r="L903" s="10">
        <f>IF(OR($B903="",UPPER($C903)&lt;&gt;"V"),"",D903*(E903-I903))</f>
        <v/>
      </c>
      <c r="M903" s="12">
        <f>IF(A903="","",YEAR(A903)*100+MONTH(A903))</f>
        <v/>
      </c>
      <c r="N903" s="12">
        <f>IF($B903="","",IF(AND(UPPER($C903)="V",D903&gt;G903),"Venda maior que a posição",IF(AND(UPPER($C903)&lt;&gt;"C",UPPER($C903)&lt;&gt;"V"),"Use C ou V","")))</f>
        <v/>
      </c>
      <c r="O903" s="11">
        <f>IF($B903="","",IF(UPPER($C903)="C",D903,IF(UPPER($C903)="V",-D903,0)))</f>
        <v/>
      </c>
      <c r="P903" s="10">
        <f>IF($B903="","",IF(UPPER($C903)="C",D903*E903,IF(UPPER($C903)="V",-D903*I903,0)))</f>
        <v/>
      </c>
    </row>
    <row r="904">
      <c r="A904" s="6" t="n"/>
      <c r="B904" s="7" t="n"/>
      <c r="C904" s="7" t="n"/>
      <c r="D904" s="8" t="n"/>
      <c r="E904" s="9" t="n"/>
      <c r="F904" s="10">
        <f>IF(OR($B904="",D904="",E904=""),"",D904*E904)</f>
        <v/>
      </c>
      <c r="G904" s="11">
        <f>IF($B904="","",SUMIFS($O$1:O903,$B$1:B903,$B904))</f>
        <v/>
      </c>
      <c r="H904" s="10">
        <f>IF($B904="","",SUMIFS($P$1:P903,$B$1:B903,$B904))</f>
        <v/>
      </c>
      <c r="I904" s="10">
        <f>IF($B904="","",IF(G904&lt;=0,0,H904/G904))</f>
        <v/>
      </c>
      <c r="J904" s="11">
        <f>IF($B904="","",G904+O904)</f>
        <v/>
      </c>
      <c r="K904" s="10">
        <f>IF($B904="","",IF(J904&lt;=0,0,(H904+P904)/J904))</f>
        <v/>
      </c>
      <c r="L904" s="10">
        <f>IF(OR($B904="",UPPER($C904)&lt;&gt;"V"),"",D904*(E904-I904))</f>
        <v/>
      </c>
      <c r="M904" s="12">
        <f>IF(A904="","",YEAR(A904)*100+MONTH(A904))</f>
        <v/>
      </c>
      <c r="N904" s="12">
        <f>IF($B904="","",IF(AND(UPPER($C904)="V",D904&gt;G904),"Venda maior que a posição",IF(AND(UPPER($C904)&lt;&gt;"C",UPPER($C904)&lt;&gt;"V"),"Use C ou V","")))</f>
        <v/>
      </c>
      <c r="O904" s="11">
        <f>IF($B904="","",IF(UPPER($C904)="C",D904,IF(UPPER($C904)="V",-D904,0)))</f>
        <v/>
      </c>
      <c r="P904" s="10">
        <f>IF($B904="","",IF(UPPER($C904)="C",D904*E904,IF(UPPER($C904)="V",-D904*I904,0)))</f>
        <v/>
      </c>
    </row>
    <row r="905">
      <c r="A905" s="6" t="n"/>
      <c r="B905" s="7" t="n"/>
      <c r="C905" s="7" t="n"/>
      <c r="D905" s="8" t="n"/>
      <c r="E905" s="9" t="n"/>
      <c r="F905" s="10">
        <f>IF(OR($B905="",D905="",E905=""),"",D905*E905)</f>
        <v/>
      </c>
      <c r="G905" s="11">
        <f>IF($B905="","",SUMIFS($O$1:O904,$B$1:B904,$B905))</f>
        <v/>
      </c>
      <c r="H905" s="10">
        <f>IF($B905="","",SUMIFS($P$1:P904,$B$1:B904,$B905))</f>
        <v/>
      </c>
      <c r="I905" s="10">
        <f>IF($B905="","",IF(G905&lt;=0,0,H905/G905))</f>
        <v/>
      </c>
      <c r="J905" s="11">
        <f>IF($B905="","",G905+O905)</f>
        <v/>
      </c>
      <c r="K905" s="10">
        <f>IF($B905="","",IF(J905&lt;=0,0,(H905+P905)/J905))</f>
        <v/>
      </c>
      <c r="L905" s="10">
        <f>IF(OR($B905="",UPPER($C905)&lt;&gt;"V"),"",D905*(E905-I905))</f>
        <v/>
      </c>
      <c r="M905" s="12">
        <f>IF(A905="","",YEAR(A905)*100+MONTH(A905))</f>
        <v/>
      </c>
      <c r="N905" s="12">
        <f>IF($B905="","",IF(AND(UPPER($C905)="V",D905&gt;G905),"Venda maior que a posição",IF(AND(UPPER($C905)&lt;&gt;"C",UPPER($C905)&lt;&gt;"V"),"Use C ou V","")))</f>
        <v/>
      </c>
      <c r="O905" s="11">
        <f>IF($B905="","",IF(UPPER($C905)="C",D905,IF(UPPER($C905)="V",-D905,0)))</f>
        <v/>
      </c>
      <c r="P905" s="10">
        <f>IF($B905="","",IF(UPPER($C905)="C",D905*E905,IF(UPPER($C905)="V",-D905*I905,0)))</f>
        <v/>
      </c>
    </row>
    <row r="906">
      <c r="A906" s="6" t="n"/>
      <c r="B906" s="7" t="n"/>
      <c r="C906" s="7" t="n"/>
      <c r="D906" s="8" t="n"/>
      <c r="E906" s="9" t="n"/>
      <c r="F906" s="10">
        <f>IF(OR($B906="",D906="",E906=""),"",D906*E906)</f>
        <v/>
      </c>
      <c r="G906" s="11">
        <f>IF($B906="","",SUMIFS($O$1:O905,$B$1:B905,$B906))</f>
        <v/>
      </c>
      <c r="H906" s="10">
        <f>IF($B906="","",SUMIFS($P$1:P905,$B$1:B905,$B906))</f>
        <v/>
      </c>
      <c r="I906" s="10">
        <f>IF($B906="","",IF(G906&lt;=0,0,H906/G906))</f>
        <v/>
      </c>
      <c r="J906" s="11">
        <f>IF($B906="","",G906+O906)</f>
        <v/>
      </c>
      <c r="K906" s="10">
        <f>IF($B906="","",IF(J906&lt;=0,0,(H906+P906)/J906))</f>
        <v/>
      </c>
      <c r="L906" s="10">
        <f>IF(OR($B906="",UPPER($C906)&lt;&gt;"V"),"",D906*(E906-I906))</f>
        <v/>
      </c>
      <c r="M906" s="12">
        <f>IF(A906="","",YEAR(A906)*100+MONTH(A906))</f>
        <v/>
      </c>
      <c r="N906" s="12">
        <f>IF($B906="","",IF(AND(UPPER($C906)="V",D906&gt;G906),"Venda maior que a posição",IF(AND(UPPER($C906)&lt;&gt;"C",UPPER($C906)&lt;&gt;"V"),"Use C ou V","")))</f>
        <v/>
      </c>
      <c r="O906" s="11">
        <f>IF($B906="","",IF(UPPER($C906)="C",D906,IF(UPPER($C906)="V",-D906,0)))</f>
        <v/>
      </c>
      <c r="P906" s="10">
        <f>IF($B906="","",IF(UPPER($C906)="C",D906*E906,IF(UPPER($C906)="V",-D906*I906,0)))</f>
        <v/>
      </c>
    </row>
    <row r="907">
      <c r="A907" s="6" t="n"/>
      <c r="B907" s="7" t="n"/>
      <c r="C907" s="7" t="n"/>
      <c r="D907" s="8" t="n"/>
      <c r="E907" s="9" t="n"/>
      <c r="F907" s="10">
        <f>IF(OR($B907="",D907="",E907=""),"",D907*E907)</f>
        <v/>
      </c>
      <c r="G907" s="11">
        <f>IF($B907="","",SUMIFS($O$1:O906,$B$1:B906,$B907))</f>
        <v/>
      </c>
      <c r="H907" s="10">
        <f>IF($B907="","",SUMIFS($P$1:P906,$B$1:B906,$B907))</f>
        <v/>
      </c>
      <c r="I907" s="10">
        <f>IF($B907="","",IF(G907&lt;=0,0,H907/G907))</f>
        <v/>
      </c>
      <c r="J907" s="11">
        <f>IF($B907="","",G907+O907)</f>
        <v/>
      </c>
      <c r="K907" s="10">
        <f>IF($B907="","",IF(J907&lt;=0,0,(H907+P907)/J907))</f>
        <v/>
      </c>
      <c r="L907" s="10">
        <f>IF(OR($B907="",UPPER($C907)&lt;&gt;"V"),"",D907*(E907-I907))</f>
        <v/>
      </c>
      <c r="M907" s="12">
        <f>IF(A907="","",YEAR(A907)*100+MONTH(A907))</f>
        <v/>
      </c>
      <c r="N907" s="12">
        <f>IF($B907="","",IF(AND(UPPER($C907)="V",D907&gt;G907),"Venda maior que a posição",IF(AND(UPPER($C907)&lt;&gt;"C",UPPER($C907)&lt;&gt;"V"),"Use C ou V","")))</f>
        <v/>
      </c>
      <c r="O907" s="11">
        <f>IF($B907="","",IF(UPPER($C907)="C",D907,IF(UPPER($C907)="V",-D907,0)))</f>
        <v/>
      </c>
      <c r="P907" s="10">
        <f>IF($B907="","",IF(UPPER($C907)="C",D907*E907,IF(UPPER($C907)="V",-D907*I907,0)))</f>
        <v/>
      </c>
    </row>
    <row r="908">
      <c r="A908" s="6" t="n"/>
      <c r="B908" s="7" t="n"/>
      <c r="C908" s="7" t="n"/>
      <c r="D908" s="8" t="n"/>
      <c r="E908" s="9" t="n"/>
      <c r="F908" s="10">
        <f>IF(OR($B908="",D908="",E908=""),"",D908*E908)</f>
        <v/>
      </c>
      <c r="G908" s="11">
        <f>IF($B908="","",SUMIFS($O$1:O907,$B$1:B907,$B908))</f>
        <v/>
      </c>
      <c r="H908" s="10">
        <f>IF($B908="","",SUMIFS($P$1:P907,$B$1:B907,$B908))</f>
        <v/>
      </c>
      <c r="I908" s="10">
        <f>IF($B908="","",IF(G908&lt;=0,0,H908/G908))</f>
        <v/>
      </c>
      <c r="J908" s="11">
        <f>IF($B908="","",G908+O908)</f>
        <v/>
      </c>
      <c r="K908" s="10">
        <f>IF($B908="","",IF(J908&lt;=0,0,(H908+P908)/J908))</f>
        <v/>
      </c>
      <c r="L908" s="10">
        <f>IF(OR($B908="",UPPER($C908)&lt;&gt;"V"),"",D908*(E908-I908))</f>
        <v/>
      </c>
      <c r="M908" s="12">
        <f>IF(A908="","",YEAR(A908)*100+MONTH(A908))</f>
        <v/>
      </c>
      <c r="N908" s="12">
        <f>IF($B908="","",IF(AND(UPPER($C908)="V",D908&gt;G908),"Venda maior que a posição",IF(AND(UPPER($C908)&lt;&gt;"C",UPPER($C908)&lt;&gt;"V"),"Use C ou V","")))</f>
        <v/>
      </c>
      <c r="O908" s="11">
        <f>IF($B908="","",IF(UPPER($C908)="C",D908,IF(UPPER($C908)="V",-D908,0)))</f>
        <v/>
      </c>
      <c r="P908" s="10">
        <f>IF($B908="","",IF(UPPER($C908)="C",D908*E908,IF(UPPER($C908)="V",-D908*I908,0)))</f>
        <v/>
      </c>
    </row>
    <row r="909">
      <c r="A909" s="6" t="n"/>
      <c r="B909" s="7" t="n"/>
      <c r="C909" s="7" t="n"/>
      <c r="D909" s="8" t="n"/>
      <c r="E909" s="9" t="n"/>
      <c r="F909" s="10">
        <f>IF(OR($B909="",D909="",E909=""),"",D909*E909)</f>
        <v/>
      </c>
      <c r="G909" s="11">
        <f>IF($B909="","",SUMIFS($O$1:O908,$B$1:B908,$B909))</f>
        <v/>
      </c>
      <c r="H909" s="10">
        <f>IF($B909="","",SUMIFS($P$1:P908,$B$1:B908,$B909))</f>
        <v/>
      </c>
      <c r="I909" s="10">
        <f>IF($B909="","",IF(G909&lt;=0,0,H909/G909))</f>
        <v/>
      </c>
      <c r="J909" s="11">
        <f>IF($B909="","",G909+O909)</f>
        <v/>
      </c>
      <c r="K909" s="10">
        <f>IF($B909="","",IF(J909&lt;=0,0,(H909+P909)/J909))</f>
        <v/>
      </c>
      <c r="L909" s="10">
        <f>IF(OR($B909="",UPPER($C909)&lt;&gt;"V"),"",D909*(E909-I909))</f>
        <v/>
      </c>
      <c r="M909" s="12">
        <f>IF(A909="","",YEAR(A909)*100+MONTH(A909))</f>
        <v/>
      </c>
      <c r="N909" s="12">
        <f>IF($B909="","",IF(AND(UPPER($C909)="V",D909&gt;G909),"Venda maior que a posição",IF(AND(UPPER($C909)&lt;&gt;"C",UPPER($C909)&lt;&gt;"V"),"Use C ou V","")))</f>
        <v/>
      </c>
      <c r="O909" s="11">
        <f>IF($B909="","",IF(UPPER($C909)="C",D909,IF(UPPER($C909)="V",-D909,0)))</f>
        <v/>
      </c>
      <c r="P909" s="10">
        <f>IF($B909="","",IF(UPPER($C909)="C",D909*E909,IF(UPPER($C909)="V",-D909*I909,0)))</f>
        <v/>
      </c>
    </row>
    <row r="910">
      <c r="A910" s="6" t="n"/>
      <c r="B910" s="7" t="n"/>
      <c r="C910" s="7" t="n"/>
      <c r="D910" s="8" t="n"/>
      <c r="E910" s="9" t="n"/>
      <c r="F910" s="10">
        <f>IF(OR($B910="",D910="",E910=""),"",D910*E910)</f>
        <v/>
      </c>
      <c r="G910" s="11">
        <f>IF($B910="","",SUMIFS($O$1:O909,$B$1:B909,$B910))</f>
        <v/>
      </c>
      <c r="H910" s="10">
        <f>IF($B910="","",SUMIFS($P$1:P909,$B$1:B909,$B910))</f>
        <v/>
      </c>
      <c r="I910" s="10">
        <f>IF($B910="","",IF(G910&lt;=0,0,H910/G910))</f>
        <v/>
      </c>
      <c r="J910" s="11">
        <f>IF($B910="","",G910+O910)</f>
        <v/>
      </c>
      <c r="K910" s="10">
        <f>IF($B910="","",IF(J910&lt;=0,0,(H910+P910)/J910))</f>
        <v/>
      </c>
      <c r="L910" s="10">
        <f>IF(OR($B910="",UPPER($C910)&lt;&gt;"V"),"",D910*(E910-I910))</f>
        <v/>
      </c>
      <c r="M910" s="12">
        <f>IF(A910="","",YEAR(A910)*100+MONTH(A910))</f>
        <v/>
      </c>
      <c r="N910" s="12">
        <f>IF($B910="","",IF(AND(UPPER($C910)="V",D910&gt;G910),"Venda maior que a posição",IF(AND(UPPER($C910)&lt;&gt;"C",UPPER($C910)&lt;&gt;"V"),"Use C ou V","")))</f>
        <v/>
      </c>
      <c r="O910" s="11">
        <f>IF($B910="","",IF(UPPER($C910)="C",D910,IF(UPPER($C910)="V",-D910,0)))</f>
        <v/>
      </c>
      <c r="P910" s="10">
        <f>IF($B910="","",IF(UPPER($C910)="C",D910*E910,IF(UPPER($C910)="V",-D910*I910,0)))</f>
        <v/>
      </c>
    </row>
    <row r="911">
      <c r="A911" s="6" t="n"/>
      <c r="B911" s="7" t="n"/>
      <c r="C911" s="7" t="n"/>
      <c r="D911" s="8" t="n"/>
      <c r="E911" s="9" t="n"/>
      <c r="F911" s="10">
        <f>IF(OR($B911="",D911="",E911=""),"",D911*E911)</f>
        <v/>
      </c>
      <c r="G911" s="11">
        <f>IF($B911="","",SUMIFS($O$1:O910,$B$1:B910,$B911))</f>
        <v/>
      </c>
      <c r="H911" s="10">
        <f>IF($B911="","",SUMIFS($P$1:P910,$B$1:B910,$B911))</f>
        <v/>
      </c>
      <c r="I911" s="10">
        <f>IF($B911="","",IF(G911&lt;=0,0,H911/G911))</f>
        <v/>
      </c>
      <c r="J911" s="11">
        <f>IF($B911="","",G911+O911)</f>
        <v/>
      </c>
      <c r="K911" s="10">
        <f>IF($B911="","",IF(J911&lt;=0,0,(H911+P911)/J911))</f>
        <v/>
      </c>
      <c r="L911" s="10">
        <f>IF(OR($B911="",UPPER($C911)&lt;&gt;"V"),"",D911*(E911-I911))</f>
        <v/>
      </c>
      <c r="M911" s="12">
        <f>IF(A911="","",YEAR(A911)*100+MONTH(A911))</f>
        <v/>
      </c>
      <c r="N911" s="12">
        <f>IF($B911="","",IF(AND(UPPER($C911)="V",D911&gt;G911),"Venda maior que a posição",IF(AND(UPPER($C911)&lt;&gt;"C",UPPER($C911)&lt;&gt;"V"),"Use C ou V","")))</f>
        <v/>
      </c>
      <c r="O911" s="11">
        <f>IF($B911="","",IF(UPPER($C911)="C",D911,IF(UPPER($C911)="V",-D911,0)))</f>
        <v/>
      </c>
      <c r="P911" s="10">
        <f>IF($B911="","",IF(UPPER($C911)="C",D911*E911,IF(UPPER($C911)="V",-D911*I911,0)))</f>
        <v/>
      </c>
    </row>
    <row r="912">
      <c r="A912" s="6" t="n"/>
      <c r="B912" s="7" t="n"/>
      <c r="C912" s="7" t="n"/>
      <c r="D912" s="8" t="n"/>
      <c r="E912" s="9" t="n"/>
      <c r="F912" s="10">
        <f>IF(OR($B912="",D912="",E912=""),"",D912*E912)</f>
        <v/>
      </c>
      <c r="G912" s="11">
        <f>IF($B912="","",SUMIFS($O$1:O911,$B$1:B911,$B912))</f>
        <v/>
      </c>
      <c r="H912" s="10">
        <f>IF($B912="","",SUMIFS($P$1:P911,$B$1:B911,$B912))</f>
        <v/>
      </c>
      <c r="I912" s="10">
        <f>IF($B912="","",IF(G912&lt;=0,0,H912/G912))</f>
        <v/>
      </c>
      <c r="J912" s="11">
        <f>IF($B912="","",G912+O912)</f>
        <v/>
      </c>
      <c r="K912" s="10">
        <f>IF($B912="","",IF(J912&lt;=0,0,(H912+P912)/J912))</f>
        <v/>
      </c>
      <c r="L912" s="10">
        <f>IF(OR($B912="",UPPER($C912)&lt;&gt;"V"),"",D912*(E912-I912))</f>
        <v/>
      </c>
      <c r="M912" s="12">
        <f>IF(A912="","",YEAR(A912)*100+MONTH(A912))</f>
        <v/>
      </c>
      <c r="N912" s="12">
        <f>IF($B912="","",IF(AND(UPPER($C912)="V",D912&gt;G912),"Venda maior que a posição",IF(AND(UPPER($C912)&lt;&gt;"C",UPPER($C912)&lt;&gt;"V"),"Use C ou V","")))</f>
        <v/>
      </c>
      <c r="O912" s="11">
        <f>IF($B912="","",IF(UPPER($C912)="C",D912,IF(UPPER($C912)="V",-D912,0)))</f>
        <v/>
      </c>
      <c r="P912" s="10">
        <f>IF($B912="","",IF(UPPER($C912)="C",D912*E912,IF(UPPER($C912)="V",-D912*I912,0)))</f>
        <v/>
      </c>
    </row>
    <row r="913">
      <c r="A913" s="6" t="n"/>
      <c r="B913" s="7" t="n"/>
      <c r="C913" s="7" t="n"/>
      <c r="D913" s="8" t="n"/>
      <c r="E913" s="9" t="n"/>
      <c r="F913" s="10">
        <f>IF(OR($B913="",D913="",E913=""),"",D913*E913)</f>
        <v/>
      </c>
      <c r="G913" s="11">
        <f>IF($B913="","",SUMIFS($O$1:O912,$B$1:B912,$B913))</f>
        <v/>
      </c>
      <c r="H913" s="10">
        <f>IF($B913="","",SUMIFS($P$1:P912,$B$1:B912,$B913))</f>
        <v/>
      </c>
      <c r="I913" s="10">
        <f>IF($B913="","",IF(G913&lt;=0,0,H913/G913))</f>
        <v/>
      </c>
      <c r="J913" s="11">
        <f>IF($B913="","",G913+O913)</f>
        <v/>
      </c>
      <c r="K913" s="10">
        <f>IF($B913="","",IF(J913&lt;=0,0,(H913+P913)/J913))</f>
        <v/>
      </c>
      <c r="L913" s="10">
        <f>IF(OR($B913="",UPPER($C913)&lt;&gt;"V"),"",D913*(E913-I913))</f>
        <v/>
      </c>
      <c r="M913" s="12">
        <f>IF(A913="","",YEAR(A913)*100+MONTH(A913))</f>
        <v/>
      </c>
      <c r="N913" s="12">
        <f>IF($B913="","",IF(AND(UPPER($C913)="V",D913&gt;G913),"Venda maior que a posição",IF(AND(UPPER($C913)&lt;&gt;"C",UPPER($C913)&lt;&gt;"V"),"Use C ou V","")))</f>
        <v/>
      </c>
      <c r="O913" s="11">
        <f>IF($B913="","",IF(UPPER($C913)="C",D913,IF(UPPER($C913)="V",-D913,0)))</f>
        <v/>
      </c>
      <c r="P913" s="10">
        <f>IF($B913="","",IF(UPPER($C913)="C",D913*E913,IF(UPPER($C913)="V",-D913*I913,0)))</f>
        <v/>
      </c>
    </row>
    <row r="914">
      <c r="A914" s="6" t="n"/>
      <c r="B914" s="7" t="n"/>
      <c r="C914" s="7" t="n"/>
      <c r="D914" s="8" t="n"/>
      <c r="E914" s="9" t="n"/>
      <c r="F914" s="10">
        <f>IF(OR($B914="",D914="",E914=""),"",D914*E914)</f>
        <v/>
      </c>
      <c r="G914" s="11">
        <f>IF($B914="","",SUMIFS($O$1:O913,$B$1:B913,$B914))</f>
        <v/>
      </c>
      <c r="H914" s="10">
        <f>IF($B914="","",SUMIFS($P$1:P913,$B$1:B913,$B914))</f>
        <v/>
      </c>
      <c r="I914" s="10">
        <f>IF($B914="","",IF(G914&lt;=0,0,H914/G914))</f>
        <v/>
      </c>
      <c r="J914" s="11">
        <f>IF($B914="","",G914+O914)</f>
        <v/>
      </c>
      <c r="K914" s="10">
        <f>IF($B914="","",IF(J914&lt;=0,0,(H914+P914)/J914))</f>
        <v/>
      </c>
      <c r="L914" s="10">
        <f>IF(OR($B914="",UPPER($C914)&lt;&gt;"V"),"",D914*(E914-I914))</f>
        <v/>
      </c>
      <c r="M914" s="12">
        <f>IF(A914="","",YEAR(A914)*100+MONTH(A914))</f>
        <v/>
      </c>
      <c r="N914" s="12">
        <f>IF($B914="","",IF(AND(UPPER($C914)="V",D914&gt;G914),"Venda maior que a posição",IF(AND(UPPER($C914)&lt;&gt;"C",UPPER($C914)&lt;&gt;"V"),"Use C ou V","")))</f>
        <v/>
      </c>
      <c r="O914" s="11">
        <f>IF($B914="","",IF(UPPER($C914)="C",D914,IF(UPPER($C914)="V",-D914,0)))</f>
        <v/>
      </c>
      <c r="P914" s="10">
        <f>IF($B914="","",IF(UPPER($C914)="C",D914*E914,IF(UPPER($C914)="V",-D914*I914,0)))</f>
        <v/>
      </c>
    </row>
    <row r="915">
      <c r="A915" s="6" t="n"/>
      <c r="B915" s="7" t="n"/>
      <c r="C915" s="7" t="n"/>
      <c r="D915" s="8" t="n"/>
      <c r="E915" s="9" t="n"/>
      <c r="F915" s="10">
        <f>IF(OR($B915="",D915="",E915=""),"",D915*E915)</f>
        <v/>
      </c>
      <c r="G915" s="11">
        <f>IF($B915="","",SUMIFS($O$1:O914,$B$1:B914,$B915))</f>
        <v/>
      </c>
      <c r="H915" s="10">
        <f>IF($B915="","",SUMIFS($P$1:P914,$B$1:B914,$B915))</f>
        <v/>
      </c>
      <c r="I915" s="10">
        <f>IF($B915="","",IF(G915&lt;=0,0,H915/G915))</f>
        <v/>
      </c>
      <c r="J915" s="11">
        <f>IF($B915="","",G915+O915)</f>
        <v/>
      </c>
      <c r="K915" s="10">
        <f>IF($B915="","",IF(J915&lt;=0,0,(H915+P915)/J915))</f>
        <v/>
      </c>
      <c r="L915" s="10">
        <f>IF(OR($B915="",UPPER($C915)&lt;&gt;"V"),"",D915*(E915-I915))</f>
        <v/>
      </c>
      <c r="M915" s="12">
        <f>IF(A915="","",YEAR(A915)*100+MONTH(A915))</f>
        <v/>
      </c>
      <c r="N915" s="12">
        <f>IF($B915="","",IF(AND(UPPER($C915)="V",D915&gt;G915),"Venda maior que a posição",IF(AND(UPPER($C915)&lt;&gt;"C",UPPER($C915)&lt;&gt;"V"),"Use C ou V","")))</f>
        <v/>
      </c>
      <c r="O915" s="11">
        <f>IF($B915="","",IF(UPPER($C915)="C",D915,IF(UPPER($C915)="V",-D915,0)))</f>
        <v/>
      </c>
      <c r="P915" s="10">
        <f>IF($B915="","",IF(UPPER($C915)="C",D915*E915,IF(UPPER($C915)="V",-D915*I915,0)))</f>
        <v/>
      </c>
    </row>
    <row r="916">
      <c r="A916" s="6" t="n"/>
      <c r="B916" s="7" t="n"/>
      <c r="C916" s="7" t="n"/>
      <c r="D916" s="8" t="n"/>
      <c r="E916" s="9" t="n"/>
      <c r="F916" s="10">
        <f>IF(OR($B916="",D916="",E916=""),"",D916*E916)</f>
        <v/>
      </c>
      <c r="G916" s="11">
        <f>IF($B916="","",SUMIFS($O$1:O915,$B$1:B915,$B916))</f>
        <v/>
      </c>
      <c r="H916" s="10">
        <f>IF($B916="","",SUMIFS($P$1:P915,$B$1:B915,$B916))</f>
        <v/>
      </c>
      <c r="I916" s="10">
        <f>IF($B916="","",IF(G916&lt;=0,0,H916/G916))</f>
        <v/>
      </c>
      <c r="J916" s="11">
        <f>IF($B916="","",G916+O916)</f>
        <v/>
      </c>
      <c r="K916" s="10">
        <f>IF($B916="","",IF(J916&lt;=0,0,(H916+P916)/J916))</f>
        <v/>
      </c>
      <c r="L916" s="10">
        <f>IF(OR($B916="",UPPER($C916)&lt;&gt;"V"),"",D916*(E916-I916))</f>
        <v/>
      </c>
      <c r="M916" s="12">
        <f>IF(A916="","",YEAR(A916)*100+MONTH(A916))</f>
        <v/>
      </c>
      <c r="N916" s="12">
        <f>IF($B916="","",IF(AND(UPPER($C916)="V",D916&gt;G916),"Venda maior que a posição",IF(AND(UPPER($C916)&lt;&gt;"C",UPPER($C916)&lt;&gt;"V"),"Use C ou V","")))</f>
        <v/>
      </c>
      <c r="O916" s="11">
        <f>IF($B916="","",IF(UPPER($C916)="C",D916,IF(UPPER($C916)="V",-D916,0)))</f>
        <v/>
      </c>
      <c r="P916" s="10">
        <f>IF($B916="","",IF(UPPER($C916)="C",D916*E916,IF(UPPER($C916)="V",-D916*I916,0)))</f>
        <v/>
      </c>
    </row>
    <row r="917">
      <c r="A917" s="6" t="n"/>
      <c r="B917" s="7" t="n"/>
      <c r="C917" s="7" t="n"/>
      <c r="D917" s="8" t="n"/>
      <c r="E917" s="9" t="n"/>
      <c r="F917" s="10">
        <f>IF(OR($B917="",D917="",E917=""),"",D917*E917)</f>
        <v/>
      </c>
      <c r="G917" s="11">
        <f>IF($B917="","",SUMIFS($O$1:O916,$B$1:B916,$B917))</f>
        <v/>
      </c>
      <c r="H917" s="10">
        <f>IF($B917="","",SUMIFS($P$1:P916,$B$1:B916,$B917))</f>
        <v/>
      </c>
      <c r="I917" s="10">
        <f>IF($B917="","",IF(G917&lt;=0,0,H917/G917))</f>
        <v/>
      </c>
      <c r="J917" s="11">
        <f>IF($B917="","",G917+O917)</f>
        <v/>
      </c>
      <c r="K917" s="10">
        <f>IF($B917="","",IF(J917&lt;=0,0,(H917+P917)/J917))</f>
        <v/>
      </c>
      <c r="L917" s="10">
        <f>IF(OR($B917="",UPPER($C917)&lt;&gt;"V"),"",D917*(E917-I917))</f>
        <v/>
      </c>
      <c r="M917" s="12">
        <f>IF(A917="","",YEAR(A917)*100+MONTH(A917))</f>
        <v/>
      </c>
      <c r="N917" s="12">
        <f>IF($B917="","",IF(AND(UPPER($C917)="V",D917&gt;G917),"Venda maior que a posição",IF(AND(UPPER($C917)&lt;&gt;"C",UPPER($C917)&lt;&gt;"V"),"Use C ou V","")))</f>
        <v/>
      </c>
      <c r="O917" s="11">
        <f>IF($B917="","",IF(UPPER($C917)="C",D917,IF(UPPER($C917)="V",-D917,0)))</f>
        <v/>
      </c>
      <c r="P917" s="10">
        <f>IF($B917="","",IF(UPPER($C917)="C",D917*E917,IF(UPPER($C917)="V",-D917*I917,0)))</f>
        <v/>
      </c>
    </row>
    <row r="918">
      <c r="A918" s="6" t="n"/>
      <c r="B918" s="7" t="n"/>
      <c r="C918" s="7" t="n"/>
      <c r="D918" s="8" t="n"/>
      <c r="E918" s="9" t="n"/>
      <c r="F918" s="10">
        <f>IF(OR($B918="",D918="",E918=""),"",D918*E918)</f>
        <v/>
      </c>
      <c r="G918" s="11">
        <f>IF($B918="","",SUMIFS($O$1:O917,$B$1:B917,$B918))</f>
        <v/>
      </c>
      <c r="H918" s="10">
        <f>IF($B918="","",SUMIFS($P$1:P917,$B$1:B917,$B918))</f>
        <v/>
      </c>
      <c r="I918" s="10">
        <f>IF($B918="","",IF(G918&lt;=0,0,H918/G918))</f>
        <v/>
      </c>
      <c r="J918" s="11">
        <f>IF($B918="","",G918+O918)</f>
        <v/>
      </c>
      <c r="K918" s="10">
        <f>IF($B918="","",IF(J918&lt;=0,0,(H918+P918)/J918))</f>
        <v/>
      </c>
      <c r="L918" s="10">
        <f>IF(OR($B918="",UPPER($C918)&lt;&gt;"V"),"",D918*(E918-I918))</f>
        <v/>
      </c>
      <c r="M918" s="12">
        <f>IF(A918="","",YEAR(A918)*100+MONTH(A918))</f>
        <v/>
      </c>
      <c r="N918" s="12">
        <f>IF($B918="","",IF(AND(UPPER($C918)="V",D918&gt;G918),"Venda maior que a posição",IF(AND(UPPER($C918)&lt;&gt;"C",UPPER($C918)&lt;&gt;"V"),"Use C ou V","")))</f>
        <v/>
      </c>
      <c r="O918" s="11">
        <f>IF($B918="","",IF(UPPER($C918)="C",D918,IF(UPPER($C918)="V",-D918,0)))</f>
        <v/>
      </c>
      <c r="P918" s="10">
        <f>IF($B918="","",IF(UPPER($C918)="C",D918*E918,IF(UPPER($C918)="V",-D918*I918,0)))</f>
        <v/>
      </c>
    </row>
    <row r="919">
      <c r="A919" s="6" t="n"/>
      <c r="B919" s="7" t="n"/>
      <c r="C919" s="7" t="n"/>
      <c r="D919" s="8" t="n"/>
      <c r="E919" s="9" t="n"/>
      <c r="F919" s="10">
        <f>IF(OR($B919="",D919="",E919=""),"",D919*E919)</f>
        <v/>
      </c>
      <c r="G919" s="11">
        <f>IF($B919="","",SUMIFS($O$1:O918,$B$1:B918,$B919))</f>
        <v/>
      </c>
      <c r="H919" s="10">
        <f>IF($B919="","",SUMIFS($P$1:P918,$B$1:B918,$B919))</f>
        <v/>
      </c>
      <c r="I919" s="10">
        <f>IF($B919="","",IF(G919&lt;=0,0,H919/G919))</f>
        <v/>
      </c>
      <c r="J919" s="11">
        <f>IF($B919="","",G919+O919)</f>
        <v/>
      </c>
      <c r="K919" s="10">
        <f>IF($B919="","",IF(J919&lt;=0,0,(H919+P919)/J919))</f>
        <v/>
      </c>
      <c r="L919" s="10">
        <f>IF(OR($B919="",UPPER($C919)&lt;&gt;"V"),"",D919*(E919-I919))</f>
        <v/>
      </c>
      <c r="M919" s="12">
        <f>IF(A919="","",YEAR(A919)*100+MONTH(A919))</f>
        <v/>
      </c>
      <c r="N919" s="12">
        <f>IF($B919="","",IF(AND(UPPER($C919)="V",D919&gt;G919),"Venda maior que a posição",IF(AND(UPPER($C919)&lt;&gt;"C",UPPER($C919)&lt;&gt;"V"),"Use C ou V","")))</f>
        <v/>
      </c>
      <c r="O919" s="11">
        <f>IF($B919="","",IF(UPPER($C919)="C",D919,IF(UPPER($C919)="V",-D919,0)))</f>
        <v/>
      </c>
      <c r="P919" s="10">
        <f>IF($B919="","",IF(UPPER($C919)="C",D919*E919,IF(UPPER($C919)="V",-D919*I919,0)))</f>
        <v/>
      </c>
    </row>
    <row r="920">
      <c r="A920" s="6" t="n"/>
      <c r="B920" s="7" t="n"/>
      <c r="C920" s="7" t="n"/>
      <c r="D920" s="8" t="n"/>
      <c r="E920" s="9" t="n"/>
      <c r="F920" s="10">
        <f>IF(OR($B920="",D920="",E920=""),"",D920*E920)</f>
        <v/>
      </c>
      <c r="G920" s="11">
        <f>IF($B920="","",SUMIFS($O$1:O919,$B$1:B919,$B920))</f>
        <v/>
      </c>
      <c r="H920" s="10">
        <f>IF($B920="","",SUMIFS($P$1:P919,$B$1:B919,$B920))</f>
        <v/>
      </c>
      <c r="I920" s="10">
        <f>IF($B920="","",IF(G920&lt;=0,0,H920/G920))</f>
        <v/>
      </c>
      <c r="J920" s="11">
        <f>IF($B920="","",G920+O920)</f>
        <v/>
      </c>
      <c r="K920" s="10">
        <f>IF($B920="","",IF(J920&lt;=0,0,(H920+P920)/J920))</f>
        <v/>
      </c>
      <c r="L920" s="10">
        <f>IF(OR($B920="",UPPER($C920)&lt;&gt;"V"),"",D920*(E920-I920))</f>
        <v/>
      </c>
      <c r="M920" s="12">
        <f>IF(A920="","",YEAR(A920)*100+MONTH(A920))</f>
        <v/>
      </c>
      <c r="N920" s="12">
        <f>IF($B920="","",IF(AND(UPPER($C920)="V",D920&gt;G920),"Venda maior que a posição",IF(AND(UPPER($C920)&lt;&gt;"C",UPPER($C920)&lt;&gt;"V"),"Use C ou V","")))</f>
        <v/>
      </c>
      <c r="O920" s="11">
        <f>IF($B920="","",IF(UPPER($C920)="C",D920,IF(UPPER($C920)="V",-D920,0)))</f>
        <v/>
      </c>
      <c r="P920" s="10">
        <f>IF($B920="","",IF(UPPER($C920)="C",D920*E920,IF(UPPER($C920)="V",-D920*I920,0)))</f>
        <v/>
      </c>
    </row>
    <row r="921">
      <c r="A921" s="6" t="n"/>
      <c r="B921" s="7" t="n"/>
      <c r="C921" s="7" t="n"/>
      <c r="D921" s="8" t="n"/>
      <c r="E921" s="9" t="n"/>
      <c r="F921" s="10">
        <f>IF(OR($B921="",D921="",E921=""),"",D921*E921)</f>
        <v/>
      </c>
      <c r="G921" s="11">
        <f>IF($B921="","",SUMIFS($O$1:O920,$B$1:B920,$B921))</f>
        <v/>
      </c>
      <c r="H921" s="10">
        <f>IF($B921="","",SUMIFS($P$1:P920,$B$1:B920,$B921))</f>
        <v/>
      </c>
      <c r="I921" s="10">
        <f>IF($B921="","",IF(G921&lt;=0,0,H921/G921))</f>
        <v/>
      </c>
      <c r="J921" s="11">
        <f>IF($B921="","",G921+O921)</f>
        <v/>
      </c>
      <c r="K921" s="10">
        <f>IF($B921="","",IF(J921&lt;=0,0,(H921+P921)/J921))</f>
        <v/>
      </c>
      <c r="L921" s="10">
        <f>IF(OR($B921="",UPPER($C921)&lt;&gt;"V"),"",D921*(E921-I921))</f>
        <v/>
      </c>
      <c r="M921" s="12">
        <f>IF(A921="","",YEAR(A921)*100+MONTH(A921))</f>
        <v/>
      </c>
      <c r="N921" s="12">
        <f>IF($B921="","",IF(AND(UPPER($C921)="V",D921&gt;G921),"Venda maior que a posição",IF(AND(UPPER($C921)&lt;&gt;"C",UPPER($C921)&lt;&gt;"V"),"Use C ou V","")))</f>
        <v/>
      </c>
      <c r="O921" s="11">
        <f>IF($B921="","",IF(UPPER($C921)="C",D921,IF(UPPER($C921)="V",-D921,0)))</f>
        <v/>
      </c>
      <c r="P921" s="10">
        <f>IF($B921="","",IF(UPPER($C921)="C",D921*E921,IF(UPPER($C921)="V",-D921*I921,0)))</f>
        <v/>
      </c>
    </row>
    <row r="922">
      <c r="A922" s="6" t="n"/>
      <c r="B922" s="7" t="n"/>
      <c r="C922" s="7" t="n"/>
      <c r="D922" s="8" t="n"/>
      <c r="E922" s="9" t="n"/>
      <c r="F922" s="10">
        <f>IF(OR($B922="",D922="",E922=""),"",D922*E922)</f>
        <v/>
      </c>
      <c r="G922" s="11">
        <f>IF($B922="","",SUMIFS($O$1:O921,$B$1:B921,$B922))</f>
        <v/>
      </c>
      <c r="H922" s="10">
        <f>IF($B922="","",SUMIFS($P$1:P921,$B$1:B921,$B922))</f>
        <v/>
      </c>
      <c r="I922" s="10">
        <f>IF($B922="","",IF(G922&lt;=0,0,H922/G922))</f>
        <v/>
      </c>
      <c r="J922" s="11">
        <f>IF($B922="","",G922+O922)</f>
        <v/>
      </c>
      <c r="K922" s="10">
        <f>IF($B922="","",IF(J922&lt;=0,0,(H922+P922)/J922))</f>
        <v/>
      </c>
      <c r="L922" s="10">
        <f>IF(OR($B922="",UPPER($C922)&lt;&gt;"V"),"",D922*(E922-I922))</f>
        <v/>
      </c>
      <c r="M922" s="12">
        <f>IF(A922="","",YEAR(A922)*100+MONTH(A922))</f>
        <v/>
      </c>
      <c r="N922" s="12">
        <f>IF($B922="","",IF(AND(UPPER($C922)="V",D922&gt;G922),"Venda maior que a posição",IF(AND(UPPER($C922)&lt;&gt;"C",UPPER($C922)&lt;&gt;"V"),"Use C ou V","")))</f>
        <v/>
      </c>
      <c r="O922" s="11">
        <f>IF($B922="","",IF(UPPER($C922)="C",D922,IF(UPPER($C922)="V",-D922,0)))</f>
        <v/>
      </c>
      <c r="P922" s="10">
        <f>IF($B922="","",IF(UPPER($C922)="C",D922*E922,IF(UPPER($C922)="V",-D922*I922,0)))</f>
        <v/>
      </c>
    </row>
    <row r="923">
      <c r="A923" s="6" t="n"/>
      <c r="B923" s="7" t="n"/>
      <c r="C923" s="7" t="n"/>
      <c r="D923" s="8" t="n"/>
      <c r="E923" s="9" t="n"/>
      <c r="F923" s="10">
        <f>IF(OR($B923="",D923="",E923=""),"",D923*E923)</f>
        <v/>
      </c>
      <c r="G923" s="11">
        <f>IF($B923="","",SUMIFS($O$1:O922,$B$1:B922,$B923))</f>
        <v/>
      </c>
      <c r="H923" s="10">
        <f>IF($B923="","",SUMIFS($P$1:P922,$B$1:B922,$B923))</f>
        <v/>
      </c>
      <c r="I923" s="10">
        <f>IF($B923="","",IF(G923&lt;=0,0,H923/G923))</f>
        <v/>
      </c>
      <c r="J923" s="11">
        <f>IF($B923="","",G923+O923)</f>
        <v/>
      </c>
      <c r="K923" s="10">
        <f>IF($B923="","",IF(J923&lt;=0,0,(H923+P923)/J923))</f>
        <v/>
      </c>
      <c r="L923" s="10">
        <f>IF(OR($B923="",UPPER($C923)&lt;&gt;"V"),"",D923*(E923-I923))</f>
        <v/>
      </c>
      <c r="M923" s="12">
        <f>IF(A923="","",YEAR(A923)*100+MONTH(A923))</f>
        <v/>
      </c>
      <c r="N923" s="12">
        <f>IF($B923="","",IF(AND(UPPER($C923)="V",D923&gt;G923),"Venda maior que a posição",IF(AND(UPPER($C923)&lt;&gt;"C",UPPER($C923)&lt;&gt;"V"),"Use C ou V","")))</f>
        <v/>
      </c>
      <c r="O923" s="11">
        <f>IF($B923="","",IF(UPPER($C923)="C",D923,IF(UPPER($C923)="V",-D923,0)))</f>
        <v/>
      </c>
      <c r="P923" s="10">
        <f>IF($B923="","",IF(UPPER($C923)="C",D923*E923,IF(UPPER($C923)="V",-D923*I923,0)))</f>
        <v/>
      </c>
    </row>
    <row r="924">
      <c r="A924" s="6" t="n"/>
      <c r="B924" s="7" t="n"/>
      <c r="C924" s="7" t="n"/>
      <c r="D924" s="8" t="n"/>
      <c r="E924" s="9" t="n"/>
      <c r="F924" s="10">
        <f>IF(OR($B924="",D924="",E924=""),"",D924*E924)</f>
        <v/>
      </c>
      <c r="G924" s="11">
        <f>IF($B924="","",SUMIFS($O$1:O923,$B$1:B923,$B924))</f>
        <v/>
      </c>
      <c r="H924" s="10">
        <f>IF($B924="","",SUMIFS($P$1:P923,$B$1:B923,$B924))</f>
        <v/>
      </c>
      <c r="I924" s="10">
        <f>IF($B924="","",IF(G924&lt;=0,0,H924/G924))</f>
        <v/>
      </c>
      <c r="J924" s="11">
        <f>IF($B924="","",G924+O924)</f>
        <v/>
      </c>
      <c r="K924" s="10">
        <f>IF($B924="","",IF(J924&lt;=0,0,(H924+P924)/J924))</f>
        <v/>
      </c>
      <c r="L924" s="10">
        <f>IF(OR($B924="",UPPER($C924)&lt;&gt;"V"),"",D924*(E924-I924))</f>
        <v/>
      </c>
      <c r="M924" s="12">
        <f>IF(A924="","",YEAR(A924)*100+MONTH(A924))</f>
        <v/>
      </c>
      <c r="N924" s="12">
        <f>IF($B924="","",IF(AND(UPPER($C924)="V",D924&gt;G924),"Venda maior que a posição",IF(AND(UPPER($C924)&lt;&gt;"C",UPPER($C924)&lt;&gt;"V"),"Use C ou V","")))</f>
        <v/>
      </c>
      <c r="O924" s="11">
        <f>IF($B924="","",IF(UPPER($C924)="C",D924,IF(UPPER($C924)="V",-D924,0)))</f>
        <v/>
      </c>
      <c r="P924" s="10">
        <f>IF($B924="","",IF(UPPER($C924)="C",D924*E924,IF(UPPER($C924)="V",-D924*I924,0)))</f>
        <v/>
      </c>
    </row>
    <row r="925">
      <c r="A925" s="6" t="n"/>
      <c r="B925" s="7" t="n"/>
      <c r="C925" s="7" t="n"/>
      <c r="D925" s="8" t="n"/>
      <c r="E925" s="9" t="n"/>
      <c r="F925" s="10">
        <f>IF(OR($B925="",D925="",E925=""),"",D925*E925)</f>
        <v/>
      </c>
      <c r="G925" s="11">
        <f>IF($B925="","",SUMIFS($O$1:O924,$B$1:B924,$B925))</f>
        <v/>
      </c>
      <c r="H925" s="10">
        <f>IF($B925="","",SUMIFS($P$1:P924,$B$1:B924,$B925))</f>
        <v/>
      </c>
      <c r="I925" s="10">
        <f>IF($B925="","",IF(G925&lt;=0,0,H925/G925))</f>
        <v/>
      </c>
      <c r="J925" s="11">
        <f>IF($B925="","",G925+O925)</f>
        <v/>
      </c>
      <c r="K925" s="10">
        <f>IF($B925="","",IF(J925&lt;=0,0,(H925+P925)/J925))</f>
        <v/>
      </c>
      <c r="L925" s="10">
        <f>IF(OR($B925="",UPPER($C925)&lt;&gt;"V"),"",D925*(E925-I925))</f>
        <v/>
      </c>
      <c r="M925" s="12">
        <f>IF(A925="","",YEAR(A925)*100+MONTH(A925))</f>
        <v/>
      </c>
      <c r="N925" s="12">
        <f>IF($B925="","",IF(AND(UPPER($C925)="V",D925&gt;G925),"Venda maior que a posição",IF(AND(UPPER($C925)&lt;&gt;"C",UPPER($C925)&lt;&gt;"V"),"Use C ou V","")))</f>
        <v/>
      </c>
      <c r="O925" s="11">
        <f>IF($B925="","",IF(UPPER($C925)="C",D925,IF(UPPER($C925)="V",-D925,0)))</f>
        <v/>
      </c>
      <c r="P925" s="10">
        <f>IF($B925="","",IF(UPPER($C925)="C",D925*E925,IF(UPPER($C925)="V",-D925*I925,0)))</f>
        <v/>
      </c>
    </row>
    <row r="926">
      <c r="A926" s="6" t="n"/>
      <c r="B926" s="7" t="n"/>
      <c r="C926" s="7" t="n"/>
      <c r="D926" s="8" t="n"/>
      <c r="E926" s="9" t="n"/>
      <c r="F926" s="10">
        <f>IF(OR($B926="",D926="",E926=""),"",D926*E926)</f>
        <v/>
      </c>
      <c r="G926" s="11">
        <f>IF($B926="","",SUMIFS($O$1:O925,$B$1:B925,$B926))</f>
        <v/>
      </c>
      <c r="H926" s="10">
        <f>IF($B926="","",SUMIFS($P$1:P925,$B$1:B925,$B926))</f>
        <v/>
      </c>
      <c r="I926" s="10">
        <f>IF($B926="","",IF(G926&lt;=0,0,H926/G926))</f>
        <v/>
      </c>
      <c r="J926" s="11">
        <f>IF($B926="","",G926+O926)</f>
        <v/>
      </c>
      <c r="K926" s="10">
        <f>IF($B926="","",IF(J926&lt;=0,0,(H926+P926)/J926))</f>
        <v/>
      </c>
      <c r="L926" s="10">
        <f>IF(OR($B926="",UPPER($C926)&lt;&gt;"V"),"",D926*(E926-I926))</f>
        <v/>
      </c>
      <c r="M926" s="12">
        <f>IF(A926="","",YEAR(A926)*100+MONTH(A926))</f>
        <v/>
      </c>
      <c r="N926" s="12">
        <f>IF($B926="","",IF(AND(UPPER($C926)="V",D926&gt;G926),"Venda maior que a posição",IF(AND(UPPER($C926)&lt;&gt;"C",UPPER($C926)&lt;&gt;"V"),"Use C ou V","")))</f>
        <v/>
      </c>
      <c r="O926" s="11">
        <f>IF($B926="","",IF(UPPER($C926)="C",D926,IF(UPPER($C926)="V",-D926,0)))</f>
        <v/>
      </c>
      <c r="P926" s="10">
        <f>IF($B926="","",IF(UPPER($C926)="C",D926*E926,IF(UPPER($C926)="V",-D926*I926,0)))</f>
        <v/>
      </c>
    </row>
    <row r="927">
      <c r="A927" s="6" t="n"/>
      <c r="B927" s="7" t="n"/>
      <c r="C927" s="7" t="n"/>
      <c r="D927" s="8" t="n"/>
      <c r="E927" s="9" t="n"/>
      <c r="F927" s="10">
        <f>IF(OR($B927="",D927="",E927=""),"",D927*E927)</f>
        <v/>
      </c>
      <c r="G927" s="11">
        <f>IF($B927="","",SUMIFS($O$1:O926,$B$1:B926,$B927))</f>
        <v/>
      </c>
      <c r="H927" s="10">
        <f>IF($B927="","",SUMIFS($P$1:P926,$B$1:B926,$B927))</f>
        <v/>
      </c>
      <c r="I927" s="10">
        <f>IF($B927="","",IF(G927&lt;=0,0,H927/G927))</f>
        <v/>
      </c>
      <c r="J927" s="11">
        <f>IF($B927="","",G927+O927)</f>
        <v/>
      </c>
      <c r="K927" s="10">
        <f>IF($B927="","",IF(J927&lt;=0,0,(H927+P927)/J927))</f>
        <v/>
      </c>
      <c r="L927" s="10">
        <f>IF(OR($B927="",UPPER($C927)&lt;&gt;"V"),"",D927*(E927-I927))</f>
        <v/>
      </c>
      <c r="M927" s="12">
        <f>IF(A927="","",YEAR(A927)*100+MONTH(A927))</f>
        <v/>
      </c>
      <c r="N927" s="12">
        <f>IF($B927="","",IF(AND(UPPER($C927)="V",D927&gt;G927),"Venda maior que a posição",IF(AND(UPPER($C927)&lt;&gt;"C",UPPER($C927)&lt;&gt;"V"),"Use C ou V","")))</f>
        <v/>
      </c>
      <c r="O927" s="11">
        <f>IF($B927="","",IF(UPPER($C927)="C",D927,IF(UPPER($C927)="V",-D927,0)))</f>
        <v/>
      </c>
      <c r="P927" s="10">
        <f>IF($B927="","",IF(UPPER($C927)="C",D927*E927,IF(UPPER($C927)="V",-D927*I927,0)))</f>
        <v/>
      </c>
    </row>
    <row r="928">
      <c r="A928" s="6" t="n"/>
      <c r="B928" s="7" t="n"/>
      <c r="C928" s="7" t="n"/>
      <c r="D928" s="8" t="n"/>
      <c r="E928" s="9" t="n"/>
      <c r="F928" s="10">
        <f>IF(OR($B928="",D928="",E928=""),"",D928*E928)</f>
        <v/>
      </c>
      <c r="G928" s="11">
        <f>IF($B928="","",SUMIFS($O$1:O927,$B$1:B927,$B928))</f>
        <v/>
      </c>
      <c r="H928" s="10">
        <f>IF($B928="","",SUMIFS($P$1:P927,$B$1:B927,$B928))</f>
        <v/>
      </c>
      <c r="I928" s="10">
        <f>IF($B928="","",IF(G928&lt;=0,0,H928/G928))</f>
        <v/>
      </c>
      <c r="J928" s="11">
        <f>IF($B928="","",G928+O928)</f>
        <v/>
      </c>
      <c r="K928" s="10">
        <f>IF($B928="","",IF(J928&lt;=0,0,(H928+P928)/J928))</f>
        <v/>
      </c>
      <c r="L928" s="10">
        <f>IF(OR($B928="",UPPER($C928)&lt;&gt;"V"),"",D928*(E928-I928))</f>
        <v/>
      </c>
      <c r="M928" s="12">
        <f>IF(A928="","",YEAR(A928)*100+MONTH(A928))</f>
        <v/>
      </c>
      <c r="N928" s="12">
        <f>IF($B928="","",IF(AND(UPPER($C928)="V",D928&gt;G928),"Venda maior que a posição",IF(AND(UPPER($C928)&lt;&gt;"C",UPPER($C928)&lt;&gt;"V"),"Use C ou V","")))</f>
        <v/>
      </c>
      <c r="O928" s="11">
        <f>IF($B928="","",IF(UPPER($C928)="C",D928,IF(UPPER($C928)="V",-D928,0)))</f>
        <v/>
      </c>
      <c r="P928" s="10">
        <f>IF($B928="","",IF(UPPER($C928)="C",D928*E928,IF(UPPER($C928)="V",-D928*I928,0)))</f>
        <v/>
      </c>
    </row>
    <row r="929">
      <c r="A929" s="6" t="n"/>
      <c r="B929" s="7" t="n"/>
      <c r="C929" s="7" t="n"/>
      <c r="D929" s="8" t="n"/>
      <c r="E929" s="9" t="n"/>
      <c r="F929" s="10">
        <f>IF(OR($B929="",D929="",E929=""),"",D929*E929)</f>
        <v/>
      </c>
      <c r="G929" s="11">
        <f>IF($B929="","",SUMIFS($O$1:O928,$B$1:B928,$B929))</f>
        <v/>
      </c>
      <c r="H929" s="10">
        <f>IF($B929="","",SUMIFS($P$1:P928,$B$1:B928,$B929))</f>
        <v/>
      </c>
      <c r="I929" s="10">
        <f>IF($B929="","",IF(G929&lt;=0,0,H929/G929))</f>
        <v/>
      </c>
      <c r="J929" s="11">
        <f>IF($B929="","",G929+O929)</f>
        <v/>
      </c>
      <c r="K929" s="10">
        <f>IF($B929="","",IF(J929&lt;=0,0,(H929+P929)/J929))</f>
        <v/>
      </c>
      <c r="L929" s="10">
        <f>IF(OR($B929="",UPPER($C929)&lt;&gt;"V"),"",D929*(E929-I929))</f>
        <v/>
      </c>
      <c r="M929" s="12">
        <f>IF(A929="","",YEAR(A929)*100+MONTH(A929))</f>
        <v/>
      </c>
      <c r="N929" s="12">
        <f>IF($B929="","",IF(AND(UPPER($C929)="V",D929&gt;G929),"Venda maior que a posição",IF(AND(UPPER($C929)&lt;&gt;"C",UPPER($C929)&lt;&gt;"V"),"Use C ou V","")))</f>
        <v/>
      </c>
      <c r="O929" s="11">
        <f>IF($B929="","",IF(UPPER($C929)="C",D929,IF(UPPER($C929)="V",-D929,0)))</f>
        <v/>
      </c>
      <c r="P929" s="10">
        <f>IF($B929="","",IF(UPPER($C929)="C",D929*E929,IF(UPPER($C929)="V",-D929*I929,0)))</f>
        <v/>
      </c>
    </row>
    <row r="930">
      <c r="A930" s="6" t="n"/>
      <c r="B930" s="7" t="n"/>
      <c r="C930" s="7" t="n"/>
      <c r="D930" s="8" t="n"/>
      <c r="E930" s="9" t="n"/>
      <c r="F930" s="10">
        <f>IF(OR($B930="",D930="",E930=""),"",D930*E930)</f>
        <v/>
      </c>
      <c r="G930" s="11">
        <f>IF($B930="","",SUMIFS($O$1:O929,$B$1:B929,$B930))</f>
        <v/>
      </c>
      <c r="H930" s="10">
        <f>IF($B930="","",SUMIFS($P$1:P929,$B$1:B929,$B930))</f>
        <v/>
      </c>
      <c r="I930" s="10">
        <f>IF($B930="","",IF(G930&lt;=0,0,H930/G930))</f>
        <v/>
      </c>
      <c r="J930" s="11">
        <f>IF($B930="","",G930+O930)</f>
        <v/>
      </c>
      <c r="K930" s="10">
        <f>IF($B930="","",IF(J930&lt;=0,0,(H930+P930)/J930))</f>
        <v/>
      </c>
      <c r="L930" s="10">
        <f>IF(OR($B930="",UPPER($C930)&lt;&gt;"V"),"",D930*(E930-I930))</f>
        <v/>
      </c>
      <c r="M930" s="12">
        <f>IF(A930="","",YEAR(A930)*100+MONTH(A930))</f>
        <v/>
      </c>
      <c r="N930" s="12">
        <f>IF($B930="","",IF(AND(UPPER($C930)="V",D930&gt;G930),"Venda maior que a posição",IF(AND(UPPER($C930)&lt;&gt;"C",UPPER($C930)&lt;&gt;"V"),"Use C ou V","")))</f>
        <v/>
      </c>
      <c r="O930" s="11">
        <f>IF($B930="","",IF(UPPER($C930)="C",D930,IF(UPPER($C930)="V",-D930,0)))</f>
        <v/>
      </c>
      <c r="P930" s="10">
        <f>IF($B930="","",IF(UPPER($C930)="C",D930*E930,IF(UPPER($C930)="V",-D930*I930,0)))</f>
        <v/>
      </c>
    </row>
    <row r="931">
      <c r="A931" s="6" t="n"/>
      <c r="B931" s="7" t="n"/>
      <c r="C931" s="7" t="n"/>
      <c r="D931" s="8" t="n"/>
      <c r="E931" s="9" t="n"/>
      <c r="F931" s="10">
        <f>IF(OR($B931="",D931="",E931=""),"",D931*E931)</f>
        <v/>
      </c>
      <c r="G931" s="11">
        <f>IF($B931="","",SUMIFS($O$1:O930,$B$1:B930,$B931))</f>
        <v/>
      </c>
      <c r="H931" s="10">
        <f>IF($B931="","",SUMIFS($P$1:P930,$B$1:B930,$B931))</f>
        <v/>
      </c>
      <c r="I931" s="10">
        <f>IF($B931="","",IF(G931&lt;=0,0,H931/G931))</f>
        <v/>
      </c>
      <c r="J931" s="11">
        <f>IF($B931="","",G931+O931)</f>
        <v/>
      </c>
      <c r="K931" s="10">
        <f>IF($B931="","",IF(J931&lt;=0,0,(H931+P931)/J931))</f>
        <v/>
      </c>
      <c r="L931" s="10">
        <f>IF(OR($B931="",UPPER($C931)&lt;&gt;"V"),"",D931*(E931-I931))</f>
        <v/>
      </c>
      <c r="M931" s="12">
        <f>IF(A931="","",YEAR(A931)*100+MONTH(A931))</f>
        <v/>
      </c>
      <c r="N931" s="12">
        <f>IF($B931="","",IF(AND(UPPER($C931)="V",D931&gt;G931),"Venda maior que a posição",IF(AND(UPPER($C931)&lt;&gt;"C",UPPER($C931)&lt;&gt;"V"),"Use C ou V","")))</f>
        <v/>
      </c>
      <c r="O931" s="11">
        <f>IF($B931="","",IF(UPPER($C931)="C",D931,IF(UPPER($C931)="V",-D931,0)))</f>
        <v/>
      </c>
      <c r="P931" s="10">
        <f>IF($B931="","",IF(UPPER($C931)="C",D931*E931,IF(UPPER($C931)="V",-D931*I931,0)))</f>
        <v/>
      </c>
    </row>
    <row r="932">
      <c r="A932" s="6" t="n"/>
      <c r="B932" s="7" t="n"/>
      <c r="C932" s="7" t="n"/>
      <c r="D932" s="8" t="n"/>
      <c r="E932" s="9" t="n"/>
      <c r="F932" s="10">
        <f>IF(OR($B932="",D932="",E932=""),"",D932*E932)</f>
        <v/>
      </c>
      <c r="G932" s="11">
        <f>IF($B932="","",SUMIFS($O$1:O931,$B$1:B931,$B932))</f>
        <v/>
      </c>
      <c r="H932" s="10">
        <f>IF($B932="","",SUMIFS($P$1:P931,$B$1:B931,$B932))</f>
        <v/>
      </c>
      <c r="I932" s="10">
        <f>IF($B932="","",IF(G932&lt;=0,0,H932/G932))</f>
        <v/>
      </c>
      <c r="J932" s="11">
        <f>IF($B932="","",G932+O932)</f>
        <v/>
      </c>
      <c r="K932" s="10">
        <f>IF($B932="","",IF(J932&lt;=0,0,(H932+P932)/J932))</f>
        <v/>
      </c>
      <c r="L932" s="10">
        <f>IF(OR($B932="",UPPER($C932)&lt;&gt;"V"),"",D932*(E932-I932))</f>
        <v/>
      </c>
      <c r="M932" s="12">
        <f>IF(A932="","",YEAR(A932)*100+MONTH(A932))</f>
        <v/>
      </c>
      <c r="N932" s="12">
        <f>IF($B932="","",IF(AND(UPPER($C932)="V",D932&gt;G932),"Venda maior que a posição",IF(AND(UPPER($C932)&lt;&gt;"C",UPPER($C932)&lt;&gt;"V"),"Use C ou V","")))</f>
        <v/>
      </c>
      <c r="O932" s="11">
        <f>IF($B932="","",IF(UPPER($C932)="C",D932,IF(UPPER($C932)="V",-D932,0)))</f>
        <v/>
      </c>
      <c r="P932" s="10">
        <f>IF($B932="","",IF(UPPER($C932)="C",D932*E932,IF(UPPER($C932)="V",-D932*I932,0)))</f>
        <v/>
      </c>
    </row>
    <row r="933">
      <c r="A933" s="6" t="n"/>
      <c r="B933" s="7" t="n"/>
      <c r="C933" s="7" t="n"/>
      <c r="D933" s="8" t="n"/>
      <c r="E933" s="9" t="n"/>
      <c r="F933" s="10">
        <f>IF(OR($B933="",D933="",E933=""),"",D933*E933)</f>
        <v/>
      </c>
      <c r="G933" s="11">
        <f>IF($B933="","",SUMIFS($O$1:O932,$B$1:B932,$B933))</f>
        <v/>
      </c>
      <c r="H933" s="10">
        <f>IF($B933="","",SUMIFS($P$1:P932,$B$1:B932,$B933))</f>
        <v/>
      </c>
      <c r="I933" s="10">
        <f>IF($B933="","",IF(G933&lt;=0,0,H933/G933))</f>
        <v/>
      </c>
      <c r="J933" s="11">
        <f>IF($B933="","",G933+O933)</f>
        <v/>
      </c>
      <c r="K933" s="10">
        <f>IF($B933="","",IF(J933&lt;=0,0,(H933+P933)/J933))</f>
        <v/>
      </c>
      <c r="L933" s="10">
        <f>IF(OR($B933="",UPPER($C933)&lt;&gt;"V"),"",D933*(E933-I933))</f>
        <v/>
      </c>
      <c r="M933" s="12">
        <f>IF(A933="","",YEAR(A933)*100+MONTH(A933))</f>
        <v/>
      </c>
      <c r="N933" s="12">
        <f>IF($B933="","",IF(AND(UPPER($C933)="V",D933&gt;G933),"Venda maior que a posição",IF(AND(UPPER($C933)&lt;&gt;"C",UPPER($C933)&lt;&gt;"V"),"Use C ou V","")))</f>
        <v/>
      </c>
      <c r="O933" s="11">
        <f>IF($B933="","",IF(UPPER($C933)="C",D933,IF(UPPER($C933)="V",-D933,0)))</f>
        <v/>
      </c>
      <c r="P933" s="10">
        <f>IF($B933="","",IF(UPPER($C933)="C",D933*E933,IF(UPPER($C933)="V",-D933*I933,0)))</f>
        <v/>
      </c>
    </row>
    <row r="934">
      <c r="A934" s="6" t="n"/>
      <c r="B934" s="7" t="n"/>
      <c r="C934" s="7" t="n"/>
      <c r="D934" s="8" t="n"/>
      <c r="E934" s="9" t="n"/>
      <c r="F934" s="10">
        <f>IF(OR($B934="",D934="",E934=""),"",D934*E934)</f>
        <v/>
      </c>
      <c r="G934" s="11">
        <f>IF($B934="","",SUMIFS($O$1:O933,$B$1:B933,$B934))</f>
        <v/>
      </c>
      <c r="H934" s="10">
        <f>IF($B934="","",SUMIFS($P$1:P933,$B$1:B933,$B934))</f>
        <v/>
      </c>
      <c r="I934" s="10">
        <f>IF($B934="","",IF(G934&lt;=0,0,H934/G934))</f>
        <v/>
      </c>
      <c r="J934" s="11">
        <f>IF($B934="","",G934+O934)</f>
        <v/>
      </c>
      <c r="K934" s="10">
        <f>IF($B934="","",IF(J934&lt;=0,0,(H934+P934)/J934))</f>
        <v/>
      </c>
      <c r="L934" s="10">
        <f>IF(OR($B934="",UPPER($C934)&lt;&gt;"V"),"",D934*(E934-I934))</f>
        <v/>
      </c>
      <c r="M934" s="12">
        <f>IF(A934="","",YEAR(A934)*100+MONTH(A934))</f>
        <v/>
      </c>
      <c r="N934" s="12">
        <f>IF($B934="","",IF(AND(UPPER($C934)="V",D934&gt;G934),"Venda maior que a posição",IF(AND(UPPER($C934)&lt;&gt;"C",UPPER($C934)&lt;&gt;"V"),"Use C ou V","")))</f>
        <v/>
      </c>
      <c r="O934" s="11">
        <f>IF($B934="","",IF(UPPER($C934)="C",D934,IF(UPPER($C934)="V",-D934,0)))</f>
        <v/>
      </c>
      <c r="P934" s="10">
        <f>IF($B934="","",IF(UPPER($C934)="C",D934*E934,IF(UPPER($C934)="V",-D934*I934,0)))</f>
        <v/>
      </c>
    </row>
    <row r="935">
      <c r="A935" s="6" t="n"/>
      <c r="B935" s="7" t="n"/>
      <c r="C935" s="7" t="n"/>
      <c r="D935" s="8" t="n"/>
      <c r="E935" s="9" t="n"/>
      <c r="F935" s="10">
        <f>IF(OR($B935="",D935="",E935=""),"",D935*E935)</f>
        <v/>
      </c>
      <c r="G935" s="11">
        <f>IF($B935="","",SUMIFS($O$1:O934,$B$1:B934,$B935))</f>
        <v/>
      </c>
      <c r="H935" s="10">
        <f>IF($B935="","",SUMIFS($P$1:P934,$B$1:B934,$B935))</f>
        <v/>
      </c>
      <c r="I935" s="10">
        <f>IF($B935="","",IF(G935&lt;=0,0,H935/G935))</f>
        <v/>
      </c>
      <c r="J935" s="11">
        <f>IF($B935="","",G935+O935)</f>
        <v/>
      </c>
      <c r="K935" s="10">
        <f>IF($B935="","",IF(J935&lt;=0,0,(H935+P935)/J935))</f>
        <v/>
      </c>
      <c r="L935" s="10">
        <f>IF(OR($B935="",UPPER($C935)&lt;&gt;"V"),"",D935*(E935-I935))</f>
        <v/>
      </c>
      <c r="M935" s="12">
        <f>IF(A935="","",YEAR(A935)*100+MONTH(A935))</f>
        <v/>
      </c>
      <c r="N935" s="12">
        <f>IF($B935="","",IF(AND(UPPER($C935)="V",D935&gt;G935),"Venda maior que a posição",IF(AND(UPPER($C935)&lt;&gt;"C",UPPER($C935)&lt;&gt;"V"),"Use C ou V","")))</f>
        <v/>
      </c>
      <c r="O935" s="11">
        <f>IF($B935="","",IF(UPPER($C935)="C",D935,IF(UPPER($C935)="V",-D935,0)))</f>
        <v/>
      </c>
      <c r="P935" s="10">
        <f>IF($B935="","",IF(UPPER($C935)="C",D935*E935,IF(UPPER($C935)="V",-D935*I935,0)))</f>
        <v/>
      </c>
    </row>
    <row r="936">
      <c r="A936" s="6" t="n"/>
      <c r="B936" s="7" t="n"/>
      <c r="C936" s="7" t="n"/>
      <c r="D936" s="8" t="n"/>
      <c r="E936" s="9" t="n"/>
      <c r="F936" s="10">
        <f>IF(OR($B936="",D936="",E936=""),"",D936*E936)</f>
        <v/>
      </c>
      <c r="G936" s="11">
        <f>IF($B936="","",SUMIFS($O$1:O935,$B$1:B935,$B936))</f>
        <v/>
      </c>
      <c r="H936" s="10">
        <f>IF($B936="","",SUMIFS($P$1:P935,$B$1:B935,$B936))</f>
        <v/>
      </c>
      <c r="I936" s="10">
        <f>IF($B936="","",IF(G936&lt;=0,0,H936/G936))</f>
        <v/>
      </c>
      <c r="J936" s="11">
        <f>IF($B936="","",G936+O936)</f>
        <v/>
      </c>
      <c r="K936" s="10">
        <f>IF($B936="","",IF(J936&lt;=0,0,(H936+P936)/J936))</f>
        <v/>
      </c>
      <c r="L936" s="10">
        <f>IF(OR($B936="",UPPER($C936)&lt;&gt;"V"),"",D936*(E936-I936))</f>
        <v/>
      </c>
      <c r="M936" s="12">
        <f>IF(A936="","",YEAR(A936)*100+MONTH(A936))</f>
        <v/>
      </c>
      <c r="N936" s="12">
        <f>IF($B936="","",IF(AND(UPPER($C936)="V",D936&gt;G936),"Venda maior que a posição",IF(AND(UPPER($C936)&lt;&gt;"C",UPPER($C936)&lt;&gt;"V"),"Use C ou V","")))</f>
        <v/>
      </c>
      <c r="O936" s="11">
        <f>IF($B936="","",IF(UPPER($C936)="C",D936,IF(UPPER($C936)="V",-D936,0)))</f>
        <v/>
      </c>
      <c r="P936" s="10">
        <f>IF($B936="","",IF(UPPER($C936)="C",D936*E936,IF(UPPER($C936)="V",-D936*I936,0)))</f>
        <v/>
      </c>
    </row>
    <row r="937">
      <c r="A937" s="6" t="n"/>
      <c r="B937" s="7" t="n"/>
      <c r="C937" s="7" t="n"/>
      <c r="D937" s="8" t="n"/>
      <c r="E937" s="9" t="n"/>
      <c r="F937" s="10">
        <f>IF(OR($B937="",D937="",E937=""),"",D937*E937)</f>
        <v/>
      </c>
      <c r="G937" s="11">
        <f>IF($B937="","",SUMIFS($O$1:O936,$B$1:B936,$B937))</f>
        <v/>
      </c>
      <c r="H937" s="10">
        <f>IF($B937="","",SUMIFS($P$1:P936,$B$1:B936,$B937))</f>
        <v/>
      </c>
      <c r="I937" s="10">
        <f>IF($B937="","",IF(G937&lt;=0,0,H937/G937))</f>
        <v/>
      </c>
      <c r="J937" s="11">
        <f>IF($B937="","",G937+O937)</f>
        <v/>
      </c>
      <c r="K937" s="10">
        <f>IF($B937="","",IF(J937&lt;=0,0,(H937+P937)/J937))</f>
        <v/>
      </c>
      <c r="L937" s="10">
        <f>IF(OR($B937="",UPPER($C937)&lt;&gt;"V"),"",D937*(E937-I937))</f>
        <v/>
      </c>
      <c r="M937" s="12">
        <f>IF(A937="","",YEAR(A937)*100+MONTH(A937))</f>
        <v/>
      </c>
      <c r="N937" s="12">
        <f>IF($B937="","",IF(AND(UPPER($C937)="V",D937&gt;G937),"Venda maior que a posição",IF(AND(UPPER($C937)&lt;&gt;"C",UPPER($C937)&lt;&gt;"V"),"Use C ou V","")))</f>
        <v/>
      </c>
      <c r="O937" s="11">
        <f>IF($B937="","",IF(UPPER($C937)="C",D937,IF(UPPER($C937)="V",-D937,0)))</f>
        <v/>
      </c>
      <c r="P937" s="10">
        <f>IF($B937="","",IF(UPPER($C937)="C",D937*E937,IF(UPPER($C937)="V",-D937*I937,0)))</f>
        <v/>
      </c>
    </row>
    <row r="938">
      <c r="A938" s="6" t="n"/>
      <c r="B938" s="7" t="n"/>
      <c r="C938" s="7" t="n"/>
      <c r="D938" s="8" t="n"/>
      <c r="E938" s="9" t="n"/>
      <c r="F938" s="10">
        <f>IF(OR($B938="",D938="",E938=""),"",D938*E938)</f>
        <v/>
      </c>
      <c r="G938" s="11">
        <f>IF($B938="","",SUMIFS($O$1:O937,$B$1:B937,$B938))</f>
        <v/>
      </c>
      <c r="H938" s="10">
        <f>IF($B938="","",SUMIFS($P$1:P937,$B$1:B937,$B938))</f>
        <v/>
      </c>
      <c r="I938" s="10">
        <f>IF($B938="","",IF(G938&lt;=0,0,H938/G938))</f>
        <v/>
      </c>
      <c r="J938" s="11">
        <f>IF($B938="","",G938+O938)</f>
        <v/>
      </c>
      <c r="K938" s="10">
        <f>IF($B938="","",IF(J938&lt;=0,0,(H938+P938)/J938))</f>
        <v/>
      </c>
      <c r="L938" s="10">
        <f>IF(OR($B938="",UPPER($C938)&lt;&gt;"V"),"",D938*(E938-I938))</f>
        <v/>
      </c>
      <c r="M938" s="12">
        <f>IF(A938="","",YEAR(A938)*100+MONTH(A938))</f>
        <v/>
      </c>
      <c r="N938" s="12">
        <f>IF($B938="","",IF(AND(UPPER($C938)="V",D938&gt;G938),"Venda maior que a posição",IF(AND(UPPER($C938)&lt;&gt;"C",UPPER($C938)&lt;&gt;"V"),"Use C ou V","")))</f>
        <v/>
      </c>
      <c r="O938" s="11">
        <f>IF($B938="","",IF(UPPER($C938)="C",D938,IF(UPPER($C938)="V",-D938,0)))</f>
        <v/>
      </c>
      <c r="P938" s="10">
        <f>IF($B938="","",IF(UPPER($C938)="C",D938*E938,IF(UPPER($C938)="V",-D938*I938,0)))</f>
        <v/>
      </c>
    </row>
    <row r="939">
      <c r="A939" s="6" t="n"/>
      <c r="B939" s="7" t="n"/>
      <c r="C939" s="7" t="n"/>
      <c r="D939" s="8" t="n"/>
      <c r="E939" s="9" t="n"/>
      <c r="F939" s="10">
        <f>IF(OR($B939="",D939="",E939=""),"",D939*E939)</f>
        <v/>
      </c>
      <c r="G939" s="11">
        <f>IF($B939="","",SUMIFS($O$1:O938,$B$1:B938,$B939))</f>
        <v/>
      </c>
      <c r="H939" s="10">
        <f>IF($B939="","",SUMIFS($P$1:P938,$B$1:B938,$B939))</f>
        <v/>
      </c>
      <c r="I939" s="10">
        <f>IF($B939="","",IF(G939&lt;=0,0,H939/G939))</f>
        <v/>
      </c>
      <c r="J939" s="11">
        <f>IF($B939="","",G939+O939)</f>
        <v/>
      </c>
      <c r="K939" s="10">
        <f>IF($B939="","",IF(J939&lt;=0,0,(H939+P939)/J939))</f>
        <v/>
      </c>
      <c r="L939" s="10">
        <f>IF(OR($B939="",UPPER($C939)&lt;&gt;"V"),"",D939*(E939-I939))</f>
        <v/>
      </c>
      <c r="M939" s="12">
        <f>IF(A939="","",YEAR(A939)*100+MONTH(A939))</f>
        <v/>
      </c>
      <c r="N939" s="12">
        <f>IF($B939="","",IF(AND(UPPER($C939)="V",D939&gt;G939),"Venda maior que a posição",IF(AND(UPPER($C939)&lt;&gt;"C",UPPER($C939)&lt;&gt;"V"),"Use C ou V","")))</f>
        <v/>
      </c>
      <c r="O939" s="11">
        <f>IF($B939="","",IF(UPPER($C939)="C",D939,IF(UPPER($C939)="V",-D939,0)))</f>
        <v/>
      </c>
      <c r="P939" s="10">
        <f>IF($B939="","",IF(UPPER($C939)="C",D939*E939,IF(UPPER($C939)="V",-D939*I939,0)))</f>
        <v/>
      </c>
    </row>
    <row r="940">
      <c r="A940" s="6" t="n"/>
      <c r="B940" s="7" t="n"/>
      <c r="C940" s="7" t="n"/>
      <c r="D940" s="8" t="n"/>
      <c r="E940" s="9" t="n"/>
      <c r="F940" s="10">
        <f>IF(OR($B940="",D940="",E940=""),"",D940*E940)</f>
        <v/>
      </c>
      <c r="G940" s="11">
        <f>IF($B940="","",SUMIFS($O$1:O939,$B$1:B939,$B940))</f>
        <v/>
      </c>
      <c r="H940" s="10">
        <f>IF($B940="","",SUMIFS($P$1:P939,$B$1:B939,$B940))</f>
        <v/>
      </c>
      <c r="I940" s="10">
        <f>IF($B940="","",IF(G940&lt;=0,0,H940/G940))</f>
        <v/>
      </c>
      <c r="J940" s="11">
        <f>IF($B940="","",G940+O940)</f>
        <v/>
      </c>
      <c r="K940" s="10">
        <f>IF($B940="","",IF(J940&lt;=0,0,(H940+P940)/J940))</f>
        <v/>
      </c>
      <c r="L940" s="10">
        <f>IF(OR($B940="",UPPER($C940)&lt;&gt;"V"),"",D940*(E940-I940))</f>
        <v/>
      </c>
      <c r="M940" s="12">
        <f>IF(A940="","",YEAR(A940)*100+MONTH(A940))</f>
        <v/>
      </c>
      <c r="N940" s="12">
        <f>IF($B940="","",IF(AND(UPPER($C940)="V",D940&gt;G940),"Venda maior que a posição",IF(AND(UPPER($C940)&lt;&gt;"C",UPPER($C940)&lt;&gt;"V"),"Use C ou V","")))</f>
        <v/>
      </c>
      <c r="O940" s="11">
        <f>IF($B940="","",IF(UPPER($C940)="C",D940,IF(UPPER($C940)="V",-D940,0)))</f>
        <v/>
      </c>
      <c r="P940" s="10">
        <f>IF($B940="","",IF(UPPER($C940)="C",D940*E940,IF(UPPER($C940)="V",-D940*I940,0)))</f>
        <v/>
      </c>
    </row>
    <row r="941">
      <c r="A941" s="6" t="n"/>
      <c r="B941" s="7" t="n"/>
      <c r="C941" s="7" t="n"/>
      <c r="D941" s="8" t="n"/>
      <c r="E941" s="9" t="n"/>
      <c r="F941" s="10">
        <f>IF(OR($B941="",D941="",E941=""),"",D941*E941)</f>
        <v/>
      </c>
      <c r="G941" s="11">
        <f>IF($B941="","",SUMIFS($O$1:O940,$B$1:B940,$B941))</f>
        <v/>
      </c>
      <c r="H941" s="10">
        <f>IF($B941="","",SUMIFS($P$1:P940,$B$1:B940,$B941))</f>
        <v/>
      </c>
      <c r="I941" s="10">
        <f>IF($B941="","",IF(G941&lt;=0,0,H941/G941))</f>
        <v/>
      </c>
      <c r="J941" s="11">
        <f>IF($B941="","",G941+O941)</f>
        <v/>
      </c>
      <c r="K941" s="10">
        <f>IF($B941="","",IF(J941&lt;=0,0,(H941+P941)/J941))</f>
        <v/>
      </c>
      <c r="L941" s="10">
        <f>IF(OR($B941="",UPPER($C941)&lt;&gt;"V"),"",D941*(E941-I941))</f>
        <v/>
      </c>
      <c r="M941" s="12">
        <f>IF(A941="","",YEAR(A941)*100+MONTH(A941))</f>
        <v/>
      </c>
      <c r="N941" s="12">
        <f>IF($B941="","",IF(AND(UPPER($C941)="V",D941&gt;G941),"Venda maior que a posição",IF(AND(UPPER($C941)&lt;&gt;"C",UPPER($C941)&lt;&gt;"V"),"Use C ou V","")))</f>
        <v/>
      </c>
      <c r="O941" s="11">
        <f>IF($B941="","",IF(UPPER($C941)="C",D941,IF(UPPER($C941)="V",-D941,0)))</f>
        <v/>
      </c>
      <c r="P941" s="10">
        <f>IF($B941="","",IF(UPPER($C941)="C",D941*E941,IF(UPPER($C941)="V",-D941*I941,0)))</f>
        <v/>
      </c>
    </row>
    <row r="942">
      <c r="A942" s="6" t="n"/>
      <c r="B942" s="7" t="n"/>
      <c r="C942" s="7" t="n"/>
      <c r="D942" s="8" t="n"/>
      <c r="E942" s="9" t="n"/>
      <c r="F942" s="10">
        <f>IF(OR($B942="",D942="",E942=""),"",D942*E942)</f>
        <v/>
      </c>
      <c r="G942" s="11">
        <f>IF($B942="","",SUMIFS($O$1:O941,$B$1:B941,$B942))</f>
        <v/>
      </c>
      <c r="H942" s="10">
        <f>IF($B942="","",SUMIFS($P$1:P941,$B$1:B941,$B942))</f>
        <v/>
      </c>
      <c r="I942" s="10">
        <f>IF($B942="","",IF(G942&lt;=0,0,H942/G942))</f>
        <v/>
      </c>
      <c r="J942" s="11">
        <f>IF($B942="","",G942+O942)</f>
        <v/>
      </c>
      <c r="K942" s="10">
        <f>IF($B942="","",IF(J942&lt;=0,0,(H942+P942)/J942))</f>
        <v/>
      </c>
      <c r="L942" s="10">
        <f>IF(OR($B942="",UPPER($C942)&lt;&gt;"V"),"",D942*(E942-I942))</f>
        <v/>
      </c>
      <c r="M942" s="12">
        <f>IF(A942="","",YEAR(A942)*100+MONTH(A942))</f>
        <v/>
      </c>
      <c r="N942" s="12">
        <f>IF($B942="","",IF(AND(UPPER($C942)="V",D942&gt;G942),"Venda maior que a posição",IF(AND(UPPER($C942)&lt;&gt;"C",UPPER($C942)&lt;&gt;"V"),"Use C ou V","")))</f>
        <v/>
      </c>
      <c r="O942" s="11">
        <f>IF($B942="","",IF(UPPER($C942)="C",D942,IF(UPPER($C942)="V",-D942,0)))</f>
        <v/>
      </c>
      <c r="P942" s="10">
        <f>IF($B942="","",IF(UPPER($C942)="C",D942*E942,IF(UPPER($C942)="V",-D942*I942,0)))</f>
        <v/>
      </c>
    </row>
    <row r="943">
      <c r="A943" s="6" t="n"/>
      <c r="B943" s="7" t="n"/>
      <c r="C943" s="7" t="n"/>
      <c r="D943" s="8" t="n"/>
      <c r="E943" s="9" t="n"/>
      <c r="F943" s="10">
        <f>IF(OR($B943="",D943="",E943=""),"",D943*E943)</f>
        <v/>
      </c>
      <c r="G943" s="11">
        <f>IF($B943="","",SUMIFS($O$1:O942,$B$1:B942,$B943))</f>
        <v/>
      </c>
      <c r="H943" s="10">
        <f>IF($B943="","",SUMIFS($P$1:P942,$B$1:B942,$B943))</f>
        <v/>
      </c>
      <c r="I943" s="10">
        <f>IF($B943="","",IF(G943&lt;=0,0,H943/G943))</f>
        <v/>
      </c>
      <c r="J943" s="11">
        <f>IF($B943="","",G943+O943)</f>
        <v/>
      </c>
      <c r="K943" s="10">
        <f>IF($B943="","",IF(J943&lt;=0,0,(H943+P943)/J943))</f>
        <v/>
      </c>
      <c r="L943" s="10">
        <f>IF(OR($B943="",UPPER($C943)&lt;&gt;"V"),"",D943*(E943-I943))</f>
        <v/>
      </c>
      <c r="M943" s="12">
        <f>IF(A943="","",YEAR(A943)*100+MONTH(A943))</f>
        <v/>
      </c>
      <c r="N943" s="12">
        <f>IF($B943="","",IF(AND(UPPER($C943)="V",D943&gt;G943),"Venda maior que a posição",IF(AND(UPPER($C943)&lt;&gt;"C",UPPER($C943)&lt;&gt;"V"),"Use C ou V","")))</f>
        <v/>
      </c>
      <c r="O943" s="11">
        <f>IF($B943="","",IF(UPPER($C943)="C",D943,IF(UPPER($C943)="V",-D943,0)))</f>
        <v/>
      </c>
      <c r="P943" s="10">
        <f>IF($B943="","",IF(UPPER($C943)="C",D943*E943,IF(UPPER($C943)="V",-D943*I943,0)))</f>
        <v/>
      </c>
    </row>
    <row r="944">
      <c r="A944" s="6" t="n"/>
      <c r="B944" s="7" t="n"/>
      <c r="C944" s="7" t="n"/>
      <c r="D944" s="8" t="n"/>
      <c r="E944" s="9" t="n"/>
      <c r="F944" s="10">
        <f>IF(OR($B944="",D944="",E944=""),"",D944*E944)</f>
        <v/>
      </c>
      <c r="G944" s="11">
        <f>IF($B944="","",SUMIFS($O$1:O943,$B$1:B943,$B944))</f>
        <v/>
      </c>
      <c r="H944" s="10">
        <f>IF($B944="","",SUMIFS($P$1:P943,$B$1:B943,$B944))</f>
        <v/>
      </c>
      <c r="I944" s="10">
        <f>IF($B944="","",IF(G944&lt;=0,0,H944/G944))</f>
        <v/>
      </c>
      <c r="J944" s="11">
        <f>IF($B944="","",G944+O944)</f>
        <v/>
      </c>
      <c r="K944" s="10">
        <f>IF($B944="","",IF(J944&lt;=0,0,(H944+P944)/J944))</f>
        <v/>
      </c>
      <c r="L944" s="10">
        <f>IF(OR($B944="",UPPER($C944)&lt;&gt;"V"),"",D944*(E944-I944))</f>
        <v/>
      </c>
      <c r="M944" s="12">
        <f>IF(A944="","",YEAR(A944)*100+MONTH(A944))</f>
        <v/>
      </c>
      <c r="N944" s="12">
        <f>IF($B944="","",IF(AND(UPPER($C944)="V",D944&gt;G944),"Venda maior que a posição",IF(AND(UPPER($C944)&lt;&gt;"C",UPPER($C944)&lt;&gt;"V"),"Use C ou V","")))</f>
        <v/>
      </c>
      <c r="O944" s="11">
        <f>IF($B944="","",IF(UPPER($C944)="C",D944,IF(UPPER($C944)="V",-D944,0)))</f>
        <v/>
      </c>
      <c r="P944" s="10">
        <f>IF($B944="","",IF(UPPER($C944)="C",D944*E944,IF(UPPER($C944)="V",-D944*I944,0)))</f>
        <v/>
      </c>
    </row>
    <row r="945">
      <c r="A945" s="6" t="n"/>
      <c r="B945" s="7" t="n"/>
      <c r="C945" s="7" t="n"/>
      <c r="D945" s="8" t="n"/>
      <c r="E945" s="9" t="n"/>
      <c r="F945" s="10">
        <f>IF(OR($B945="",D945="",E945=""),"",D945*E945)</f>
        <v/>
      </c>
      <c r="G945" s="11">
        <f>IF($B945="","",SUMIFS($O$1:O944,$B$1:B944,$B945))</f>
        <v/>
      </c>
      <c r="H945" s="10">
        <f>IF($B945="","",SUMIFS($P$1:P944,$B$1:B944,$B945))</f>
        <v/>
      </c>
      <c r="I945" s="10">
        <f>IF($B945="","",IF(G945&lt;=0,0,H945/G945))</f>
        <v/>
      </c>
      <c r="J945" s="11">
        <f>IF($B945="","",G945+O945)</f>
        <v/>
      </c>
      <c r="K945" s="10">
        <f>IF($B945="","",IF(J945&lt;=0,0,(H945+P945)/J945))</f>
        <v/>
      </c>
      <c r="L945" s="10">
        <f>IF(OR($B945="",UPPER($C945)&lt;&gt;"V"),"",D945*(E945-I945))</f>
        <v/>
      </c>
      <c r="M945" s="12">
        <f>IF(A945="","",YEAR(A945)*100+MONTH(A945))</f>
        <v/>
      </c>
      <c r="N945" s="12">
        <f>IF($B945="","",IF(AND(UPPER($C945)="V",D945&gt;G945),"Venda maior que a posição",IF(AND(UPPER($C945)&lt;&gt;"C",UPPER($C945)&lt;&gt;"V"),"Use C ou V","")))</f>
        <v/>
      </c>
      <c r="O945" s="11">
        <f>IF($B945="","",IF(UPPER($C945)="C",D945,IF(UPPER($C945)="V",-D945,0)))</f>
        <v/>
      </c>
      <c r="P945" s="10">
        <f>IF($B945="","",IF(UPPER($C945)="C",D945*E945,IF(UPPER($C945)="V",-D945*I945,0)))</f>
        <v/>
      </c>
    </row>
    <row r="946">
      <c r="A946" s="6" t="n"/>
      <c r="B946" s="7" t="n"/>
      <c r="C946" s="7" t="n"/>
      <c r="D946" s="8" t="n"/>
      <c r="E946" s="9" t="n"/>
      <c r="F946" s="10">
        <f>IF(OR($B946="",D946="",E946=""),"",D946*E946)</f>
        <v/>
      </c>
      <c r="G946" s="11">
        <f>IF($B946="","",SUMIFS($O$1:O945,$B$1:B945,$B946))</f>
        <v/>
      </c>
      <c r="H946" s="10">
        <f>IF($B946="","",SUMIFS($P$1:P945,$B$1:B945,$B946))</f>
        <v/>
      </c>
      <c r="I946" s="10">
        <f>IF($B946="","",IF(G946&lt;=0,0,H946/G946))</f>
        <v/>
      </c>
      <c r="J946" s="11">
        <f>IF($B946="","",G946+O946)</f>
        <v/>
      </c>
      <c r="K946" s="10">
        <f>IF($B946="","",IF(J946&lt;=0,0,(H946+P946)/J946))</f>
        <v/>
      </c>
      <c r="L946" s="10">
        <f>IF(OR($B946="",UPPER($C946)&lt;&gt;"V"),"",D946*(E946-I946))</f>
        <v/>
      </c>
      <c r="M946" s="12">
        <f>IF(A946="","",YEAR(A946)*100+MONTH(A946))</f>
        <v/>
      </c>
      <c r="N946" s="12">
        <f>IF($B946="","",IF(AND(UPPER($C946)="V",D946&gt;G946),"Venda maior que a posição",IF(AND(UPPER($C946)&lt;&gt;"C",UPPER($C946)&lt;&gt;"V"),"Use C ou V","")))</f>
        <v/>
      </c>
      <c r="O946" s="11">
        <f>IF($B946="","",IF(UPPER($C946)="C",D946,IF(UPPER($C946)="V",-D946,0)))</f>
        <v/>
      </c>
      <c r="P946" s="10">
        <f>IF($B946="","",IF(UPPER($C946)="C",D946*E946,IF(UPPER($C946)="V",-D946*I946,0)))</f>
        <v/>
      </c>
    </row>
    <row r="947">
      <c r="A947" s="6" t="n"/>
      <c r="B947" s="7" t="n"/>
      <c r="C947" s="7" t="n"/>
      <c r="D947" s="8" t="n"/>
      <c r="E947" s="9" t="n"/>
      <c r="F947" s="10">
        <f>IF(OR($B947="",D947="",E947=""),"",D947*E947)</f>
        <v/>
      </c>
      <c r="G947" s="11">
        <f>IF($B947="","",SUMIFS($O$1:O946,$B$1:B946,$B947))</f>
        <v/>
      </c>
      <c r="H947" s="10">
        <f>IF($B947="","",SUMIFS($P$1:P946,$B$1:B946,$B947))</f>
        <v/>
      </c>
      <c r="I947" s="10">
        <f>IF($B947="","",IF(G947&lt;=0,0,H947/G947))</f>
        <v/>
      </c>
      <c r="J947" s="11">
        <f>IF($B947="","",G947+O947)</f>
        <v/>
      </c>
      <c r="K947" s="10">
        <f>IF($B947="","",IF(J947&lt;=0,0,(H947+P947)/J947))</f>
        <v/>
      </c>
      <c r="L947" s="10">
        <f>IF(OR($B947="",UPPER($C947)&lt;&gt;"V"),"",D947*(E947-I947))</f>
        <v/>
      </c>
      <c r="M947" s="12">
        <f>IF(A947="","",YEAR(A947)*100+MONTH(A947))</f>
        <v/>
      </c>
      <c r="N947" s="12">
        <f>IF($B947="","",IF(AND(UPPER($C947)="V",D947&gt;G947),"Venda maior que a posição",IF(AND(UPPER($C947)&lt;&gt;"C",UPPER($C947)&lt;&gt;"V"),"Use C ou V","")))</f>
        <v/>
      </c>
      <c r="O947" s="11">
        <f>IF($B947="","",IF(UPPER($C947)="C",D947,IF(UPPER($C947)="V",-D947,0)))</f>
        <v/>
      </c>
      <c r="P947" s="10">
        <f>IF($B947="","",IF(UPPER($C947)="C",D947*E947,IF(UPPER($C947)="V",-D947*I947,0)))</f>
        <v/>
      </c>
    </row>
    <row r="948">
      <c r="A948" s="6" t="n"/>
      <c r="B948" s="7" t="n"/>
      <c r="C948" s="7" t="n"/>
      <c r="D948" s="8" t="n"/>
      <c r="E948" s="9" t="n"/>
      <c r="F948" s="10">
        <f>IF(OR($B948="",D948="",E948=""),"",D948*E948)</f>
        <v/>
      </c>
      <c r="G948" s="11">
        <f>IF($B948="","",SUMIFS($O$1:O947,$B$1:B947,$B948))</f>
        <v/>
      </c>
      <c r="H948" s="10">
        <f>IF($B948="","",SUMIFS($P$1:P947,$B$1:B947,$B948))</f>
        <v/>
      </c>
      <c r="I948" s="10">
        <f>IF($B948="","",IF(G948&lt;=0,0,H948/G948))</f>
        <v/>
      </c>
      <c r="J948" s="11">
        <f>IF($B948="","",G948+O948)</f>
        <v/>
      </c>
      <c r="K948" s="10">
        <f>IF($B948="","",IF(J948&lt;=0,0,(H948+P948)/J948))</f>
        <v/>
      </c>
      <c r="L948" s="10">
        <f>IF(OR($B948="",UPPER($C948)&lt;&gt;"V"),"",D948*(E948-I948))</f>
        <v/>
      </c>
      <c r="M948" s="12">
        <f>IF(A948="","",YEAR(A948)*100+MONTH(A948))</f>
        <v/>
      </c>
      <c r="N948" s="12">
        <f>IF($B948="","",IF(AND(UPPER($C948)="V",D948&gt;G948),"Venda maior que a posição",IF(AND(UPPER($C948)&lt;&gt;"C",UPPER($C948)&lt;&gt;"V"),"Use C ou V","")))</f>
        <v/>
      </c>
      <c r="O948" s="11">
        <f>IF($B948="","",IF(UPPER($C948)="C",D948,IF(UPPER($C948)="V",-D948,0)))</f>
        <v/>
      </c>
      <c r="P948" s="10">
        <f>IF($B948="","",IF(UPPER($C948)="C",D948*E948,IF(UPPER($C948)="V",-D948*I948,0)))</f>
        <v/>
      </c>
    </row>
    <row r="949">
      <c r="A949" s="6" t="n"/>
      <c r="B949" s="7" t="n"/>
      <c r="C949" s="7" t="n"/>
      <c r="D949" s="8" t="n"/>
      <c r="E949" s="9" t="n"/>
      <c r="F949" s="10">
        <f>IF(OR($B949="",D949="",E949=""),"",D949*E949)</f>
        <v/>
      </c>
      <c r="G949" s="11">
        <f>IF($B949="","",SUMIFS($O$1:O948,$B$1:B948,$B949))</f>
        <v/>
      </c>
      <c r="H949" s="10">
        <f>IF($B949="","",SUMIFS($P$1:P948,$B$1:B948,$B949))</f>
        <v/>
      </c>
      <c r="I949" s="10">
        <f>IF($B949="","",IF(G949&lt;=0,0,H949/G949))</f>
        <v/>
      </c>
      <c r="J949" s="11">
        <f>IF($B949="","",G949+O949)</f>
        <v/>
      </c>
      <c r="K949" s="10">
        <f>IF($B949="","",IF(J949&lt;=0,0,(H949+P949)/J949))</f>
        <v/>
      </c>
      <c r="L949" s="10">
        <f>IF(OR($B949="",UPPER($C949)&lt;&gt;"V"),"",D949*(E949-I949))</f>
        <v/>
      </c>
      <c r="M949" s="12">
        <f>IF(A949="","",YEAR(A949)*100+MONTH(A949))</f>
        <v/>
      </c>
      <c r="N949" s="12">
        <f>IF($B949="","",IF(AND(UPPER($C949)="V",D949&gt;G949),"Venda maior que a posição",IF(AND(UPPER($C949)&lt;&gt;"C",UPPER($C949)&lt;&gt;"V"),"Use C ou V","")))</f>
        <v/>
      </c>
      <c r="O949" s="11">
        <f>IF($B949="","",IF(UPPER($C949)="C",D949,IF(UPPER($C949)="V",-D949,0)))</f>
        <v/>
      </c>
      <c r="P949" s="10">
        <f>IF($B949="","",IF(UPPER($C949)="C",D949*E949,IF(UPPER($C949)="V",-D949*I949,0)))</f>
        <v/>
      </c>
    </row>
    <row r="950">
      <c r="A950" s="6" t="n"/>
      <c r="B950" s="7" t="n"/>
      <c r="C950" s="7" t="n"/>
      <c r="D950" s="8" t="n"/>
      <c r="E950" s="9" t="n"/>
      <c r="F950" s="10">
        <f>IF(OR($B950="",D950="",E950=""),"",D950*E950)</f>
        <v/>
      </c>
      <c r="G950" s="11">
        <f>IF($B950="","",SUMIFS($O$1:O949,$B$1:B949,$B950))</f>
        <v/>
      </c>
      <c r="H950" s="10">
        <f>IF($B950="","",SUMIFS($P$1:P949,$B$1:B949,$B950))</f>
        <v/>
      </c>
      <c r="I950" s="10">
        <f>IF($B950="","",IF(G950&lt;=0,0,H950/G950))</f>
        <v/>
      </c>
      <c r="J950" s="11">
        <f>IF($B950="","",G950+O950)</f>
        <v/>
      </c>
      <c r="K950" s="10">
        <f>IF($B950="","",IF(J950&lt;=0,0,(H950+P950)/J950))</f>
        <v/>
      </c>
      <c r="L950" s="10">
        <f>IF(OR($B950="",UPPER($C950)&lt;&gt;"V"),"",D950*(E950-I950))</f>
        <v/>
      </c>
      <c r="M950" s="12">
        <f>IF(A950="","",YEAR(A950)*100+MONTH(A950))</f>
        <v/>
      </c>
      <c r="N950" s="12">
        <f>IF($B950="","",IF(AND(UPPER($C950)="V",D950&gt;G950),"Venda maior que a posição",IF(AND(UPPER($C950)&lt;&gt;"C",UPPER($C950)&lt;&gt;"V"),"Use C ou V","")))</f>
        <v/>
      </c>
      <c r="O950" s="11">
        <f>IF($B950="","",IF(UPPER($C950)="C",D950,IF(UPPER($C950)="V",-D950,0)))</f>
        <v/>
      </c>
      <c r="P950" s="10">
        <f>IF($B950="","",IF(UPPER($C950)="C",D950*E950,IF(UPPER($C950)="V",-D950*I950,0)))</f>
        <v/>
      </c>
    </row>
    <row r="951">
      <c r="A951" s="6" t="n"/>
      <c r="B951" s="7" t="n"/>
      <c r="C951" s="7" t="n"/>
      <c r="D951" s="8" t="n"/>
      <c r="E951" s="9" t="n"/>
      <c r="F951" s="10">
        <f>IF(OR($B951="",D951="",E951=""),"",D951*E951)</f>
        <v/>
      </c>
      <c r="G951" s="11">
        <f>IF($B951="","",SUMIFS($O$1:O950,$B$1:B950,$B951))</f>
        <v/>
      </c>
      <c r="H951" s="10">
        <f>IF($B951="","",SUMIFS($P$1:P950,$B$1:B950,$B951))</f>
        <v/>
      </c>
      <c r="I951" s="10">
        <f>IF($B951="","",IF(G951&lt;=0,0,H951/G951))</f>
        <v/>
      </c>
      <c r="J951" s="11">
        <f>IF($B951="","",G951+O951)</f>
        <v/>
      </c>
      <c r="K951" s="10">
        <f>IF($B951="","",IF(J951&lt;=0,0,(H951+P951)/J951))</f>
        <v/>
      </c>
      <c r="L951" s="10">
        <f>IF(OR($B951="",UPPER($C951)&lt;&gt;"V"),"",D951*(E951-I951))</f>
        <v/>
      </c>
      <c r="M951" s="12">
        <f>IF(A951="","",YEAR(A951)*100+MONTH(A951))</f>
        <v/>
      </c>
      <c r="N951" s="12">
        <f>IF($B951="","",IF(AND(UPPER($C951)="V",D951&gt;G951),"Venda maior que a posição",IF(AND(UPPER($C951)&lt;&gt;"C",UPPER($C951)&lt;&gt;"V"),"Use C ou V","")))</f>
        <v/>
      </c>
      <c r="O951" s="11">
        <f>IF($B951="","",IF(UPPER($C951)="C",D951,IF(UPPER($C951)="V",-D951,0)))</f>
        <v/>
      </c>
      <c r="P951" s="10">
        <f>IF($B951="","",IF(UPPER($C951)="C",D951*E951,IF(UPPER($C951)="V",-D951*I951,0)))</f>
        <v/>
      </c>
    </row>
    <row r="952">
      <c r="A952" s="6" t="n"/>
      <c r="B952" s="7" t="n"/>
      <c r="C952" s="7" t="n"/>
      <c r="D952" s="8" t="n"/>
      <c r="E952" s="9" t="n"/>
      <c r="F952" s="10">
        <f>IF(OR($B952="",D952="",E952=""),"",D952*E952)</f>
        <v/>
      </c>
      <c r="G952" s="11">
        <f>IF($B952="","",SUMIFS($O$1:O951,$B$1:B951,$B952))</f>
        <v/>
      </c>
      <c r="H952" s="10">
        <f>IF($B952="","",SUMIFS($P$1:P951,$B$1:B951,$B952))</f>
        <v/>
      </c>
      <c r="I952" s="10">
        <f>IF($B952="","",IF(G952&lt;=0,0,H952/G952))</f>
        <v/>
      </c>
      <c r="J952" s="11">
        <f>IF($B952="","",G952+O952)</f>
        <v/>
      </c>
      <c r="K952" s="10">
        <f>IF($B952="","",IF(J952&lt;=0,0,(H952+P952)/J952))</f>
        <v/>
      </c>
      <c r="L952" s="10">
        <f>IF(OR($B952="",UPPER($C952)&lt;&gt;"V"),"",D952*(E952-I952))</f>
        <v/>
      </c>
      <c r="M952" s="12">
        <f>IF(A952="","",YEAR(A952)*100+MONTH(A952))</f>
        <v/>
      </c>
      <c r="N952" s="12">
        <f>IF($B952="","",IF(AND(UPPER($C952)="V",D952&gt;G952),"Venda maior que a posição",IF(AND(UPPER($C952)&lt;&gt;"C",UPPER($C952)&lt;&gt;"V"),"Use C ou V","")))</f>
        <v/>
      </c>
      <c r="O952" s="11">
        <f>IF($B952="","",IF(UPPER($C952)="C",D952,IF(UPPER($C952)="V",-D952,0)))</f>
        <v/>
      </c>
      <c r="P952" s="10">
        <f>IF($B952="","",IF(UPPER($C952)="C",D952*E952,IF(UPPER($C952)="V",-D952*I952,0)))</f>
        <v/>
      </c>
    </row>
    <row r="953">
      <c r="A953" s="6" t="n"/>
      <c r="B953" s="7" t="n"/>
      <c r="C953" s="7" t="n"/>
      <c r="D953" s="8" t="n"/>
      <c r="E953" s="9" t="n"/>
      <c r="F953" s="10">
        <f>IF(OR($B953="",D953="",E953=""),"",D953*E953)</f>
        <v/>
      </c>
      <c r="G953" s="11">
        <f>IF($B953="","",SUMIFS($O$1:O952,$B$1:B952,$B953))</f>
        <v/>
      </c>
      <c r="H953" s="10">
        <f>IF($B953="","",SUMIFS($P$1:P952,$B$1:B952,$B953))</f>
        <v/>
      </c>
      <c r="I953" s="10">
        <f>IF($B953="","",IF(G953&lt;=0,0,H953/G953))</f>
        <v/>
      </c>
      <c r="J953" s="11">
        <f>IF($B953="","",G953+O953)</f>
        <v/>
      </c>
      <c r="K953" s="10">
        <f>IF($B953="","",IF(J953&lt;=0,0,(H953+P953)/J953))</f>
        <v/>
      </c>
      <c r="L953" s="10">
        <f>IF(OR($B953="",UPPER($C953)&lt;&gt;"V"),"",D953*(E953-I953))</f>
        <v/>
      </c>
      <c r="M953" s="12">
        <f>IF(A953="","",YEAR(A953)*100+MONTH(A953))</f>
        <v/>
      </c>
      <c r="N953" s="12">
        <f>IF($B953="","",IF(AND(UPPER($C953)="V",D953&gt;G953),"Venda maior que a posição",IF(AND(UPPER($C953)&lt;&gt;"C",UPPER($C953)&lt;&gt;"V"),"Use C ou V","")))</f>
        <v/>
      </c>
      <c r="O953" s="11">
        <f>IF($B953="","",IF(UPPER($C953)="C",D953,IF(UPPER($C953)="V",-D953,0)))</f>
        <v/>
      </c>
      <c r="P953" s="10">
        <f>IF($B953="","",IF(UPPER($C953)="C",D953*E953,IF(UPPER($C953)="V",-D953*I953,0)))</f>
        <v/>
      </c>
    </row>
    <row r="954">
      <c r="A954" s="6" t="n"/>
      <c r="B954" s="7" t="n"/>
      <c r="C954" s="7" t="n"/>
      <c r="D954" s="8" t="n"/>
      <c r="E954" s="9" t="n"/>
      <c r="F954" s="10">
        <f>IF(OR($B954="",D954="",E954=""),"",D954*E954)</f>
        <v/>
      </c>
      <c r="G954" s="11">
        <f>IF($B954="","",SUMIFS($O$1:O953,$B$1:B953,$B954))</f>
        <v/>
      </c>
      <c r="H954" s="10">
        <f>IF($B954="","",SUMIFS($P$1:P953,$B$1:B953,$B954))</f>
        <v/>
      </c>
      <c r="I954" s="10">
        <f>IF($B954="","",IF(G954&lt;=0,0,H954/G954))</f>
        <v/>
      </c>
      <c r="J954" s="11">
        <f>IF($B954="","",G954+O954)</f>
        <v/>
      </c>
      <c r="K954" s="10">
        <f>IF($B954="","",IF(J954&lt;=0,0,(H954+P954)/J954))</f>
        <v/>
      </c>
      <c r="L954" s="10">
        <f>IF(OR($B954="",UPPER($C954)&lt;&gt;"V"),"",D954*(E954-I954))</f>
        <v/>
      </c>
      <c r="M954" s="12">
        <f>IF(A954="","",YEAR(A954)*100+MONTH(A954))</f>
        <v/>
      </c>
      <c r="N954" s="12">
        <f>IF($B954="","",IF(AND(UPPER($C954)="V",D954&gt;G954),"Venda maior que a posição",IF(AND(UPPER($C954)&lt;&gt;"C",UPPER($C954)&lt;&gt;"V"),"Use C ou V","")))</f>
        <v/>
      </c>
      <c r="O954" s="11">
        <f>IF($B954="","",IF(UPPER($C954)="C",D954,IF(UPPER($C954)="V",-D954,0)))</f>
        <v/>
      </c>
      <c r="P954" s="10">
        <f>IF($B954="","",IF(UPPER($C954)="C",D954*E954,IF(UPPER($C954)="V",-D954*I954,0)))</f>
        <v/>
      </c>
    </row>
    <row r="955">
      <c r="A955" s="6" t="n"/>
      <c r="B955" s="7" t="n"/>
      <c r="C955" s="7" t="n"/>
      <c r="D955" s="8" t="n"/>
      <c r="E955" s="9" t="n"/>
      <c r="F955" s="10">
        <f>IF(OR($B955="",D955="",E955=""),"",D955*E955)</f>
        <v/>
      </c>
      <c r="G955" s="11">
        <f>IF($B955="","",SUMIFS($O$1:O954,$B$1:B954,$B955))</f>
        <v/>
      </c>
      <c r="H955" s="10">
        <f>IF($B955="","",SUMIFS($P$1:P954,$B$1:B954,$B955))</f>
        <v/>
      </c>
      <c r="I955" s="10">
        <f>IF($B955="","",IF(G955&lt;=0,0,H955/G955))</f>
        <v/>
      </c>
      <c r="J955" s="11">
        <f>IF($B955="","",G955+O955)</f>
        <v/>
      </c>
      <c r="K955" s="10">
        <f>IF($B955="","",IF(J955&lt;=0,0,(H955+P955)/J955))</f>
        <v/>
      </c>
      <c r="L955" s="10">
        <f>IF(OR($B955="",UPPER($C955)&lt;&gt;"V"),"",D955*(E955-I955))</f>
        <v/>
      </c>
      <c r="M955" s="12">
        <f>IF(A955="","",YEAR(A955)*100+MONTH(A955))</f>
        <v/>
      </c>
      <c r="N955" s="12">
        <f>IF($B955="","",IF(AND(UPPER($C955)="V",D955&gt;G955),"Venda maior que a posição",IF(AND(UPPER($C955)&lt;&gt;"C",UPPER($C955)&lt;&gt;"V"),"Use C ou V","")))</f>
        <v/>
      </c>
      <c r="O955" s="11">
        <f>IF($B955="","",IF(UPPER($C955)="C",D955,IF(UPPER($C955)="V",-D955,0)))</f>
        <v/>
      </c>
      <c r="P955" s="10">
        <f>IF($B955="","",IF(UPPER($C955)="C",D955*E955,IF(UPPER($C955)="V",-D955*I955,0)))</f>
        <v/>
      </c>
    </row>
    <row r="956">
      <c r="A956" s="6" t="n"/>
      <c r="B956" s="7" t="n"/>
      <c r="C956" s="7" t="n"/>
      <c r="D956" s="8" t="n"/>
      <c r="E956" s="9" t="n"/>
      <c r="F956" s="10">
        <f>IF(OR($B956="",D956="",E956=""),"",D956*E956)</f>
        <v/>
      </c>
      <c r="G956" s="11">
        <f>IF($B956="","",SUMIFS($O$1:O955,$B$1:B955,$B956))</f>
        <v/>
      </c>
      <c r="H956" s="10">
        <f>IF($B956="","",SUMIFS($P$1:P955,$B$1:B955,$B956))</f>
        <v/>
      </c>
      <c r="I956" s="10">
        <f>IF($B956="","",IF(G956&lt;=0,0,H956/G956))</f>
        <v/>
      </c>
      <c r="J956" s="11">
        <f>IF($B956="","",G956+O956)</f>
        <v/>
      </c>
      <c r="K956" s="10">
        <f>IF($B956="","",IF(J956&lt;=0,0,(H956+P956)/J956))</f>
        <v/>
      </c>
      <c r="L956" s="10">
        <f>IF(OR($B956="",UPPER($C956)&lt;&gt;"V"),"",D956*(E956-I956))</f>
        <v/>
      </c>
      <c r="M956" s="12">
        <f>IF(A956="","",YEAR(A956)*100+MONTH(A956))</f>
        <v/>
      </c>
      <c r="N956" s="12">
        <f>IF($B956="","",IF(AND(UPPER($C956)="V",D956&gt;G956),"Venda maior que a posição",IF(AND(UPPER($C956)&lt;&gt;"C",UPPER($C956)&lt;&gt;"V"),"Use C ou V","")))</f>
        <v/>
      </c>
      <c r="O956" s="11">
        <f>IF($B956="","",IF(UPPER($C956)="C",D956,IF(UPPER($C956)="V",-D956,0)))</f>
        <v/>
      </c>
      <c r="P956" s="10">
        <f>IF($B956="","",IF(UPPER($C956)="C",D956*E956,IF(UPPER($C956)="V",-D956*I956,0)))</f>
        <v/>
      </c>
    </row>
    <row r="957">
      <c r="A957" s="6" t="n"/>
      <c r="B957" s="7" t="n"/>
      <c r="C957" s="7" t="n"/>
      <c r="D957" s="8" t="n"/>
      <c r="E957" s="9" t="n"/>
      <c r="F957" s="10">
        <f>IF(OR($B957="",D957="",E957=""),"",D957*E957)</f>
        <v/>
      </c>
      <c r="G957" s="11">
        <f>IF($B957="","",SUMIFS($O$1:O956,$B$1:B956,$B957))</f>
        <v/>
      </c>
      <c r="H957" s="10">
        <f>IF($B957="","",SUMIFS($P$1:P956,$B$1:B956,$B957))</f>
        <v/>
      </c>
      <c r="I957" s="10">
        <f>IF($B957="","",IF(G957&lt;=0,0,H957/G957))</f>
        <v/>
      </c>
      <c r="J957" s="11">
        <f>IF($B957="","",G957+O957)</f>
        <v/>
      </c>
      <c r="K957" s="10">
        <f>IF($B957="","",IF(J957&lt;=0,0,(H957+P957)/J957))</f>
        <v/>
      </c>
      <c r="L957" s="10">
        <f>IF(OR($B957="",UPPER($C957)&lt;&gt;"V"),"",D957*(E957-I957))</f>
        <v/>
      </c>
      <c r="M957" s="12">
        <f>IF(A957="","",YEAR(A957)*100+MONTH(A957))</f>
        <v/>
      </c>
      <c r="N957" s="12">
        <f>IF($B957="","",IF(AND(UPPER($C957)="V",D957&gt;G957),"Venda maior que a posição",IF(AND(UPPER($C957)&lt;&gt;"C",UPPER($C957)&lt;&gt;"V"),"Use C ou V","")))</f>
        <v/>
      </c>
      <c r="O957" s="11">
        <f>IF($B957="","",IF(UPPER($C957)="C",D957,IF(UPPER($C957)="V",-D957,0)))</f>
        <v/>
      </c>
      <c r="P957" s="10">
        <f>IF($B957="","",IF(UPPER($C957)="C",D957*E957,IF(UPPER($C957)="V",-D957*I957,0)))</f>
        <v/>
      </c>
    </row>
    <row r="958">
      <c r="A958" s="6" t="n"/>
      <c r="B958" s="7" t="n"/>
      <c r="C958" s="7" t="n"/>
      <c r="D958" s="8" t="n"/>
      <c r="E958" s="9" t="n"/>
      <c r="F958" s="10">
        <f>IF(OR($B958="",D958="",E958=""),"",D958*E958)</f>
        <v/>
      </c>
      <c r="G958" s="11">
        <f>IF($B958="","",SUMIFS($O$1:O957,$B$1:B957,$B958))</f>
        <v/>
      </c>
      <c r="H958" s="10">
        <f>IF($B958="","",SUMIFS($P$1:P957,$B$1:B957,$B958))</f>
        <v/>
      </c>
      <c r="I958" s="10">
        <f>IF($B958="","",IF(G958&lt;=0,0,H958/G958))</f>
        <v/>
      </c>
      <c r="J958" s="11">
        <f>IF($B958="","",G958+O958)</f>
        <v/>
      </c>
      <c r="K958" s="10">
        <f>IF($B958="","",IF(J958&lt;=0,0,(H958+P958)/J958))</f>
        <v/>
      </c>
      <c r="L958" s="10">
        <f>IF(OR($B958="",UPPER($C958)&lt;&gt;"V"),"",D958*(E958-I958))</f>
        <v/>
      </c>
      <c r="M958" s="12">
        <f>IF(A958="","",YEAR(A958)*100+MONTH(A958))</f>
        <v/>
      </c>
      <c r="N958" s="12">
        <f>IF($B958="","",IF(AND(UPPER($C958)="V",D958&gt;G958),"Venda maior que a posição",IF(AND(UPPER($C958)&lt;&gt;"C",UPPER($C958)&lt;&gt;"V"),"Use C ou V","")))</f>
        <v/>
      </c>
      <c r="O958" s="11">
        <f>IF($B958="","",IF(UPPER($C958)="C",D958,IF(UPPER($C958)="V",-D958,0)))</f>
        <v/>
      </c>
      <c r="P958" s="10">
        <f>IF($B958="","",IF(UPPER($C958)="C",D958*E958,IF(UPPER($C958)="V",-D958*I958,0)))</f>
        <v/>
      </c>
    </row>
    <row r="959">
      <c r="A959" s="6" t="n"/>
      <c r="B959" s="7" t="n"/>
      <c r="C959" s="7" t="n"/>
      <c r="D959" s="8" t="n"/>
      <c r="E959" s="9" t="n"/>
      <c r="F959" s="10">
        <f>IF(OR($B959="",D959="",E959=""),"",D959*E959)</f>
        <v/>
      </c>
      <c r="G959" s="11">
        <f>IF($B959="","",SUMIFS($O$1:O958,$B$1:B958,$B959))</f>
        <v/>
      </c>
      <c r="H959" s="10">
        <f>IF($B959="","",SUMIFS($P$1:P958,$B$1:B958,$B959))</f>
        <v/>
      </c>
      <c r="I959" s="10">
        <f>IF($B959="","",IF(G959&lt;=0,0,H959/G959))</f>
        <v/>
      </c>
      <c r="J959" s="11">
        <f>IF($B959="","",G959+O959)</f>
        <v/>
      </c>
      <c r="K959" s="10">
        <f>IF($B959="","",IF(J959&lt;=0,0,(H959+P959)/J959))</f>
        <v/>
      </c>
      <c r="L959" s="10">
        <f>IF(OR($B959="",UPPER($C959)&lt;&gt;"V"),"",D959*(E959-I959))</f>
        <v/>
      </c>
      <c r="M959" s="12">
        <f>IF(A959="","",YEAR(A959)*100+MONTH(A959))</f>
        <v/>
      </c>
      <c r="N959" s="12">
        <f>IF($B959="","",IF(AND(UPPER($C959)="V",D959&gt;G959),"Venda maior que a posição",IF(AND(UPPER($C959)&lt;&gt;"C",UPPER($C959)&lt;&gt;"V"),"Use C ou V","")))</f>
        <v/>
      </c>
      <c r="O959" s="11">
        <f>IF($B959="","",IF(UPPER($C959)="C",D959,IF(UPPER($C959)="V",-D959,0)))</f>
        <v/>
      </c>
      <c r="P959" s="10">
        <f>IF($B959="","",IF(UPPER($C959)="C",D959*E959,IF(UPPER($C959)="V",-D959*I959,0)))</f>
        <v/>
      </c>
    </row>
    <row r="960">
      <c r="A960" s="6" t="n"/>
      <c r="B960" s="7" t="n"/>
      <c r="C960" s="7" t="n"/>
      <c r="D960" s="8" t="n"/>
      <c r="E960" s="9" t="n"/>
      <c r="F960" s="10">
        <f>IF(OR($B960="",D960="",E960=""),"",D960*E960)</f>
        <v/>
      </c>
      <c r="G960" s="11">
        <f>IF($B960="","",SUMIFS($O$1:O959,$B$1:B959,$B960))</f>
        <v/>
      </c>
      <c r="H960" s="10">
        <f>IF($B960="","",SUMIFS($P$1:P959,$B$1:B959,$B960))</f>
        <v/>
      </c>
      <c r="I960" s="10">
        <f>IF($B960="","",IF(G960&lt;=0,0,H960/G960))</f>
        <v/>
      </c>
      <c r="J960" s="11">
        <f>IF($B960="","",G960+O960)</f>
        <v/>
      </c>
      <c r="K960" s="10">
        <f>IF($B960="","",IF(J960&lt;=0,0,(H960+P960)/J960))</f>
        <v/>
      </c>
      <c r="L960" s="10">
        <f>IF(OR($B960="",UPPER($C960)&lt;&gt;"V"),"",D960*(E960-I960))</f>
        <v/>
      </c>
      <c r="M960" s="12">
        <f>IF(A960="","",YEAR(A960)*100+MONTH(A960))</f>
        <v/>
      </c>
      <c r="N960" s="12">
        <f>IF($B960="","",IF(AND(UPPER($C960)="V",D960&gt;G960),"Venda maior que a posição",IF(AND(UPPER($C960)&lt;&gt;"C",UPPER($C960)&lt;&gt;"V"),"Use C ou V","")))</f>
        <v/>
      </c>
      <c r="O960" s="11">
        <f>IF($B960="","",IF(UPPER($C960)="C",D960,IF(UPPER($C960)="V",-D960,0)))</f>
        <v/>
      </c>
      <c r="P960" s="10">
        <f>IF($B960="","",IF(UPPER($C960)="C",D960*E960,IF(UPPER($C960)="V",-D960*I960,0)))</f>
        <v/>
      </c>
    </row>
    <row r="961">
      <c r="A961" s="6" t="n"/>
      <c r="B961" s="7" t="n"/>
      <c r="C961" s="7" t="n"/>
      <c r="D961" s="8" t="n"/>
      <c r="E961" s="9" t="n"/>
      <c r="F961" s="10">
        <f>IF(OR($B961="",D961="",E961=""),"",D961*E961)</f>
        <v/>
      </c>
      <c r="G961" s="11">
        <f>IF($B961="","",SUMIFS($O$1:O960,$B$1:B960,$B961))</f>
        <v/>
      </c>
      <c r="H961" s="10">
        <f>IF($B961="","",SUMIFS($P$1:P960,$B$1:B960,$B961))</f>
        <v/>
      </c>
      <c r="I961" s="10">
        <f>IF($B961="","",IF(G961&lt;=0,0,H961/G961))</f>
        <v/>
      </c>
      <c r="J961" s="11">
        <f>IF($B961="","",G961+O961)</f>
        <v/>
      </c>
      <c r="K961" s="10">
        <f>IF($B961="","",IF(J961&lt;=0,0,(H961+P961)/J961))</f>
        <v/>
      </c>
      <c r="L961" s="10">
        <f>IF(OR($B961="",UPPER($C961)&lt;&gt;"V"),"",D961*(E961-I961))</f>
        <v/>
      </c>
      <c r="M961" s="12">
        <f>IF(A961="","",YEAR(A961)*100+MONTH(A961))</f>
        <v/>
      </c>
      <c r="N961" s="12">
        <f>IF($B961="","",IF(AND(UPPER($C961)="V",D961&gt;G961),"Venda maior que a posição",IF(AND(UPPER($C961)&lt;&gt;"C",UPPER($C961)&lt;&gt;"V"),"Use C ou V","")))</f>
        <v/>
      </c>
      <c r="O961" s="11">
        <f>IF($B961="","",IF(UPPER($C961)="C",D961,IF(UPPER($C961)="V",-D961,0)))</f>
        <v/>
      </c>
      <c r="P961" s="10">
        <f>IF($B961="","",IF(UPPER($C961)="C",D961*E961,IF(UPPER($C961)="V",-D961*I961,0)))</f>
        <v/>
      </c>
    </row>
    <row r="962">
      <c r="A962" s="6" t="n"/>
      <c r="B962" s="7" t="n"/>
      <c r="C962" s="7" t="n"/>
      <c r="D962" s="8" t="n"/>
      <c r="E962" s="9" t="n"/>
      <c r="F962" s="10">
        <f>IF(OR($B962="",D962="",E962=""),"",D962*E962)</f>
        <v/>
      </c>
      <c r="G962" s="11">
        <f>IF($B962="","",SUMIFS($O$1:O961,$B$1:B961,$B962))</f>
        <v/>
      </c>
      <c r="H962" s="10">
        <f>IF($B962="","",SUMIFS($P$1:P961,$B$1:B961,$B962))</f>
        <v/>
      </c>
      <c r="I962" s="10">
        <f>IF($B962="","",IF(G962&lt;=0,0,H962/G962))</f>
        <v/>
      </c>
      <c r="J962" s="11">
        <f>IF($B962="","",G962+O962)</f>
        <v/>
      </c>
      <c r="K962" s="10">
        <f>IF($B962="","",IF(J962&lt;=0,0,(H962+P962)/J962))</f>
        <v/>
      </c>
      <c r="L962" s="10">
        <f>IF(OR($B962="",UPPER($C962)&lt;&gt;"V"),"",D962*(E962-I962))</f>
        <v/>
      </c>
      <c r="M962" s="12">
        <f>IF(A962="","",YEAR(A962)*100+MONTH(A962))</f>
        <v/>
      </c>
      <c r="N962" s="12">
        <f>IF($B962="","",IF(AND(UPPER($C962)="V",D962&gt;G962),"Venda maior que a posição",IF(AND(UPPER($C962)&lt;&gt;"C",UPPER($C962)&lt;&gt;"V"),"Use C ou V","")))</f>
        <v/>
      </c>
      <c r="O962" s="11">
        <f>IF($B962="","",IF(UPPER($C962)="C",D962,IF(UPPER($C962)="V",-D962,0)))</f>
        <v/>
      </c>
      <c r="P962" s="10">
        <f>IF($B962="","",IF(UPPER($C962)="C",D962*E962,IF(UPPER($C962)="V",-D962*I962,0)))</f>
        <v/>
      </c>
    </row>
    <row r="963">
      <c r="A963" s="6" t="n"/>
      <c r="B963" s="7" t="n"/>
      <c r="C963" s="7" t="n"/>
      <c r="D963" s="8" t="n"/>
      <c r="E963" s="9" t="n"/>
      <c r="F963" s="10">
        <f>IF(OR($B963="",D963="",E963=""),"",D963*E963)</f>
        <v/>
      </c>
      <c r="G963" s="11">
        <f>IF($B963="","",SUMIFS($O$1:O962,$B$1:B962,$B963))</f>
        <v/>
      </c>
      <c r="H963" s="10">
        <f>IF($B963="","",SUMIFS($P$1:P962,$B$1:B962,$B963))</f>
        <v/>
      </c>
      <c r="I963" s="10">
        <f>IF($B963="","",IF(G963&lt;=0,0,H963/G963))</f>
        <v/>
      </c>
      <c r="J963" s="11">
        <f>IF($B963="","",G963+O963)</f>
        <v/>
      </c>
      <c r="K963" s="10">
        <f>IF($B963="","",IF(J963&lt;=0,0,(H963+P963)/J963))</f>
        <v/>
      </c>
      <c r="L963" s="10">
        <f>IF(OR($B963="",UPPER($C963)&lt;&gt;"V"),"",D963*(E963-I963))</f>
        <v/>
      </c>
      <c r="M963" s="12">
        <f>IF(A963="","",YEAR(A963)*100+MONTH(A963))</f>
        <v/>
      </c>
      <c r="N963" s="12">
        <f>IF($B963="","",IF(AND(UPPER($C963)="V",D963&gt;G963),"Venda maior que a posição",IF(AND(UPPER($C963)&lt;&gt;"C",UPPER($C963)&lt;&gt;"V"),"Use C ou V","")))</f>
        <v/>
      </c>
      <c r="O963" s="11">
        <f>IF($B963="","",IF(UPPER($C963)="C",D963,IF(UPPER($C963)="V",-D963,0)))</f>
        <v/>
      </c>
      <c r="P963" s="10">
        <f>IF($B963="","",IF(UPPER($C963)="C",D963*E963,IF(UPPER($C963)="V",-D963*I963,0)))</f>
        <v/>
      </c>
    </row>
    <row r="964">
      <c r="A964" s="6" t="n"/>
      <c r="B964" s="7" t="n"/>
      <c r="C964" s="7" t="n"/>
      <c r="D964" s="8" t="n"/>
      <c r="E964" s="9" t="n"/>
      <c r="F964" s="10">
        <f>IF(OR($B964="",D964="",E964=""),"",D964*E964)</f>
        <v/>
      </c>
      <c r="G964" s="11">
        <f>IF($B964="","",SUMIFS($O$1:O963,$B$1:B963,$B964))</f>
        <v/>
      </c>
      <c r="H964" s="10">
        <f>IF($B964="","",SUMIFS($P$1:P963,$B$1:B963,$B964))</f>
        <v/>
      </c>
      <c r="I964" s="10">
        <f>IF($B964="","",IF(G964&lt;=0,0,H964/G964))</f>
        <v/>
      </c>
      <c r="J964" s="11">
        <f>IF($B964="","",G964+O964)</f>
        <v/>
      </c>
      <c r="K964" s="10">
        <f>IF($B964="","",IF(J964&lt;=0,0,(H964+P964)/J964))</f>
        <v/>
      </c>
      <c r="L964" s="10">
        <f>IF(OR($B964="",UPPER($C964)&lt;&gt;"V"),"",D964*(E964-I964))</f>
        <v/>
      </c>
      <c r="M964" s="12">
        <f>IF(A964="","",YEAR(A964)*100+MONTH(A964))</f>
        <v/>
      </c>
      <c r="N964" s="12">
        <f>IF($B964="","",IF(AND(UPPER($C964)="V",D964&gt;G964),"Venda maior que a posição",IF(AND(UPPER($C964)&lt;&gt;"C",UPPER($C964)&lt;&gt;"V"),"Use C ou V","")))</f>
        <v/>
      </c>
      <c r="O964" s="11">
        <f>IF($B964="","",IF(UPPER($C964)="C",D964,IF(UPPER($C964)="V",-D964,0)))</f>
        <v/>
      </c>
      <c r="P964" s="10">
        <f>IF($B964="","",IF(UPPER($C964)="C",D964*E964,IF(UPPER($C964)="V",-D964*I964,0)))</f>
        <v/>
      </c>
    </row>
    <row r="965">
      <c r="A965" s="6" t="n"/>
      <c r="B965" s="7" t="n"/>
      <c r="C965" s="7" t="n"/>
      <c r="D965" s="8" t="n"/>
      <c r="E965" s="9" t="n"/>
      <c r="F965" s="10">
        <f>IF(OR($B965="",D965="",E965=""),"",D965*E965)</f>
        <v/>
      </c>
      <c r="G965" s="11">
        <f>IF($B965="","",SUMIFS($O$1:O964,$B$1:B964,$B965))</f>
        <v/>
      </c>
      <c r="H965" s="10">
        <f>IF($B965="","",SUMIFS($P$1:P964,$B$1:B964,$B965))</f>
        <v/>
      </c>
      <c r="I965" s="10">
        <f>IF($B965="","",IF(G965&lt;=0,0,H965/G965))</f>
        <v/>
      </c>
      <c r="J965" s="11">
        <f>IF($B965="","",G965+O965)</f>
        <v/>
      </c>
      <c r="K965" s="10">
        <f>IF($B965="","",IF(J965&lt;=0,0,(H965+P965)/J965))</f>
        <v/>
      </c>
      <c r="L965" s="10">
        <f>IF(OR($B965="",UPPER($C965)&lt;&gt;"V"),"",D965*(E965-I965))</f>
        <v/>
      </c>
      <c r="M965" s="12">
        <f>IF(A965="","",YEAR(A965)*100+MONTH(A965))</f>
        <v/>
      </c>
      <c r="N965" s="12">
        <f>IF($B965="","",IF(AND(UPPER($C965)="V",D965&gt;G965),"Venda maior que a posição",IF(AND(UPPER($C965)&lt;&gt;"C",UPPER($C965)&lt;&gt;"V"),"Use C ou V","")))</f>
        <v/>
      </c>
      <c r="O965" s="11">
        <f>IF($B965="","",IF(UPPER($C965)="C",D965,IF(UPPER($C965)="V",-D965,0)))</f>
        <v/>
      </c>
      <c r="P965" s="10">
        <f>IF($B965="","",IF(UPPER($C965)="C",D965*E965,IF(UPPER($C965)="V",-D965*I965,0)))</f>
        <v/>
      </c>
    </row>
    <row r="966">
      <c r="A966" s="6" t="n"/>
      <c r="B966" s="7" t="n"/>
      <c r="C966" s="7" t="n"/>
      <c r="D966" s="8" t="n"/>
      <c r="E966" s="9" t="n"/>
      <c r="F966" s="10">
        <f>IF(OR($B966="",D966="",E966=""),"",D966*E966)</f>
        <v/>
      </c>
      <c r="G966" s="11">
        <f>IF($B966="","",SUMIFS($O$1:O965,$B$1:B965,$B966))</f>
        <v/>
      </c>
      <c r="H966" s="10">
        <f>IF($B966="","",SUMIFS($P$1:P965,$B$1:B965,$B966))</f>
        <v/>
      </c>
      <c r="I966" s="10">
        <f>IF($B966="","",IF(G966&lt;=0,0,H966/G966))</f>
        <v/>
      </c>
      <c r="J966" s="11">
        <f>IF($B966="","",G966+O966)</f>
        <v/>
      </c>
      <c r="K966" s="10">
        <f>IF($B966="","",IF(J966&lt;=0,0,(H966+P966)/J966))</f>
        <v/>
      </c>
      <c r="L966" s="10">
        <f>IF(OR($B966="",UPPER($C966)&lt;&gt;"V"),"",D966*(E966-I966))</f>
        <v/>
      </c>
      <c r="M966" s="12">
        <f>IF(A966="","",YEAR(A966)*100+MONTH(A966))</f>
        <v/>
      </c>
      <c r="N966" s="12">
        <f>IF($B966="","",IF(AND(UPPER($C966)="V",D966&gt;G966),"Venda maior que a posição",IF(AND(UPPER($C966)&lt;&gt;"C",UPPER($C966)&lt;&gt;"V"),"Use C ou V","")))</f>
        <v/>
      </c>
      <c r="O966" s="11">
        <f>IF($B966="","",IF(UPPER($C966)="C",D966,IF(UPPER($C966)="V",-D966,0)))</f>
        <v/>
      </c>
      <c r="P966" s="10">
        <f>IF($B966="","",IF(UPPER($C966)="C",D966*E966,IF(UPPER($C966)="V",-D966*I966,0)))</f>
        <v/>
      </c>
    </row>
    <row r="967">
      <c r="A967" s="6" t="n"/>
      <c r="B967" s="7" t="n"/>
      <c r="C967" s="7" t="n"/>
      <c r="D967" s="8" t="n"/>
      <c r="E967" s="9" t="n"/>
      <c r="F967" s="10">
        <f>IF(OR($B967="",D967="",E967=""),"",D967*E967)</f>
        <v/>
      </c>
      <c r="G967" s="11">
        <f>IF($B967="","",SUMIFS($O$1:O966,$B$1:B966,$B967))</f>
        <v/>
      </c>
      <c r="H967" s="10">
        <f>IF($B967="","",SUMIFS($P$1:P966,$B$1:B966,$B967))</f>
        <v/>
      </c>
      <c r="I967" s="10">
        <f>IF($B967="","",IF(G967&lt;=0,0,H967/G967))</f>
        <v/>
      </c>
      <c r="J967" s="11">
        <f>IF($B967="","",G967+O967)</f>
        <v/>
      </c>
      <c r="K967" s="10">
        <f>IF($B967="","",IF(J967&lt;=0,0,(H967+P967)/J967))</f>
        <v/>
      </c>
      <c r="L967" s="10">
        <f>IF(OR($B967="",UPPER($C967)&lt;&gt;"V"),"",D967*(E967-I967))</f>
        <v/>
      </c>
      <c r="M967" s="12">
        <f>IF(A967="","",YEAR(A967)*100+MONTH(A967))</f>
        <v/>
      </c>
      <c r="N967" s="12">
        <f>IF($B967="","",IF(AND(UPPER($C967)="V",D967&gt;G967),"Venda maior que a posição",IF(AND(UPPER($C967)&lt;&gt;"C",UPPER($C967)&lt;&gt;"V"),"Use C ou V","")))</f>
        <v/>
      </c>
      <c r="O967" s="11">
        <f>IF($B967="","",IF(UPPER($C967)="C",D967,IF(UPPER($C967)="V",-D967,0)))</f>
        <v/>
      </c>
      <c r="P967" s="10">
        <f>IF($B967="","",IF(UPPER($C967)="C",D967*E967,IF(UPPER($C967)="V",-D967*I967,0)))</f>
        <v/>
      </c>
    </row>
    <row r="968">
      <c r="A968" s="6" t="n"/>
      <c r="B968" s="7" t="n"/>
      <c r="C968" s="7" t="n"/>
      <c r="D968" s="8" t="n"/>
      <c r="E968" s="9" t="n"/>
      <c r="F968" s="10">
        <f>IF(OR($B968="",D968="",E968=""),"",D968*E968)</f>
        <v/>
      </c>
      <c r="G968" s="11">
        <f>IF($B968="","",SUMIFS($O$1:O967,$B$1:B967,$B968))</f>
        <v/>
      </c>
      <c r="H968" s="10">
        <f>IF($B968="","",SUMIFS($P$1:P967,$B$1:B967,$B968))</f>
        <v/>
      </c>
      <c r="I968" s="10">
        <f>IF($B968="","",IF(G968&lt;=0,0,H968/G968))</f>
        <v/>
      </c>
      <c r="J968" s="11">
        <f>IF($B968="","",G968+O968)</f>
        <v/>
      </c>
      <c r="K968" s="10">
        <f>IF($B968="","",IF(J968&lt;=0,0,(H968+P968)/J968))</f>
        <v/>
      </c>
      <c r="L968" s="10">
        <f>IF(OR($B968="",UPPER($C968)&lt;&gt;"V"),"",D968*(E968-I968))</f>
        <v/>
      </c>
      <c r="M968" s="12">
        <f>IF(A968="","",YEAR(A968)*100+MONTH(A968))</f>
        <v/>
      </c>
      <c r="N968" s="12">
        <f>IF($B968="","",IF(AND(UPPER($C968)="V",D968&gt;G968),"Venda maior que a posição",IF(AND(UPPER($C968)&lt;&gt;"C",UPPER($C968)&lt;&gt;"V"),"Use C ou V","")))</f>
        <v/>
      </c>
      <c r="O968" s="11">
        <f>IF($B968="","",IF(UPPER($C968)="C",D968,IF(UPPER($C968)="V",-D968,0)))</f>
        <v/>
      </c>
      <c r="P968" s="10">
        <f>IF($B968="","",IF(UPPER($C968)="C",D968*E968,IF(UPPER($C968)="V",-D968*I968,0)))</f>
        <v/>
      </c>
    </row>
    <row r="969">
      <c r="A969" s="6" t="n"/>
      <c r="B969" s="7" t="n"/>
      <c r="C969" s="7" t="n"/>
      <c r="D969" s="8" t="n"/>
      <c r="E969" s="9" t="n"/>
      <c r="F969" s="10">
        <f>IF(OR($B969="",D969="",E969=""),"",D969*E969)</f>
        <v/>
      </c>
      <c r="G969" s="11">
        <f>IF($B969="","",SUMIFS($O$1:O968,$B$1:B968,$B969))</f>
        <v/>
      </c>
      <c r="H969" s="10">
        <f>IF($B969="","",SUMIFS($P$1:P968,$B$1:B968,$B969))</f>
        <v/>
      </c>
      <c r="I969" s="10">
        <f>IF($B969="","",IF(G969&lt;=0,0,H969/G969))</f>
        <v/>
      </c>
      <c r="J969" s="11">
        <f>IF($B969="","",G969+O969)</f>
        <v/>
      </c>
      <c r="K969" s="10">
        <f>IF($B969="","",IF(J969&lt;=0,0,(H969+P969)/J969))</f>
        <v/>
      </c>
      <c r="L969" s="10">
        <f>IF(OR($B969="",UPPER($C969)&lt;&gt;"V"),"",D969*(E969-I969))</f>
        <v/>
      </c>
      <c r="M969" s="12">
        <f>IF(A969="","",YEAR(A969)*100+MONTH(A969))</f>
        <v/>
      </c>
      <c r="N969" s="12">
        <f>IF($B969="","",IF(AND(UPPER($C969)="V",D969&gt;G969),"Venda maior que a posição",IF(AND(UPPER($C969)&lt;&gt;"C",UPPER($C969)&lt;&gt;"V"),"Use C ou V","")))</f>
        <v/>
      </c>
      <c r="O969" s="11">
        <f>IF($B969="","",IF(UPPER($C969)="C",D969,IF(UPPER($C969)="V",-D969,0)))</f>
        <v/>
      </c>
      <c r="P969" s="10">
        <f>IF($B969="","",IF(UPPER($C969)="C",D969*E969,IF(UPPER($C969)="V",-D969*I969,0)))</f>
        <v/>
      </c>
    </row>
    <row r="970">
      <c r="A970" s="6" t="n"/>
      <c r="B970" s="7" t="n"/>
      <c r="C970" s="7" t="n"/>
      <c r="D970" s="8" t="n"/>
      <c r="E970" s="9" t="n"/>
      <c r="F970" s="10">
        <f>IF(OR($B970="",D970="",E970=""),"",D970*E970)</f>
        <v/>
      </c>
      <c r="G970" s="11">
        <f>IF($B970="","",SUMIFS($O$1:O969,$B$1:B969,$B970))</f>
        <v/>
      </c>
      <c r="H970" s="10">
        <f>IF($B970="","",SUMIFS($P$1:P969,$B$1:B969,$B970))</f>
        <v/>
      </c>
      <c r="I970" s="10">
        <f>IF($B970="","",IF(G970&lt;=0,0,H970/G970))</f>
        <v/>
      </c>
      <c r="J970" s="11">
        <f>IF($B970="","",G970+O970)</f>
        <v/>
      </c>
      <c r="K970" s="10">
        <f>IF($B970="","",IF(J970&lt;=0,0,(H970+P970)/J970))</f>
        <v/>
      </c>
      <c r="L970" s="10">
        <f>IF(OR($B970="",UPPER($C970)&lt;&gt;"V"),"",D970*(E970-I970))</f>
        <v/>
      </c>
      <c r="M970" s="12">
        <f>IF(A970="","",YEAR(A970)*100+MONTH(A970))</f>
        <v/>
      </c>
      <c r="N970" s="12">
        <f>IF($B970="","",IF(AND(UPPER($C970)="V",D970&gt;G970),"Venda maior que a posição",IF(AND(UPPER($C970)&lt;&gt;"C",UPPER($C970)&lt;&gt;"V"),"Use C ou V","")))</f>
        <v/>
      </c>
      <c r="O970" s="11">
        <f>IF($B970="","",IF(UPPER($C970)="C",D970,IF(UPPER($C970)="V",-D970,0)))</f>
        <v/>
      </c>
      <c r="P970" s="10">
        <f>IF($B970="","",IF(UPPER($C970)="C",D970*E970,IF(UPPER($C970)="V",-D970*I970,0)))</f>
        <v/>
      </c>
    </row>
    <row r="971">
      <c r="A971" s="6" t="n"/>
      <c r="B971" s="7" t="n"/>
      <c r="C971" s="7" t="n"/>
      <c r="D971" s="8" t="n"/>
      <c r="E971" s="9" t="n"/>
      <c r="F971" s="10">
        <f>IF(OR($B971="",D971="",E971=""),"",D971*E971)</f>
        <v/>
      </c>
      <c r="G971" s="11">
        <f>IF($B971="","",SUMIFS($O$1:O970,$B$1:B970,$B971))</f>
        <v/>
      </c>
      <c r="H971" s="10">
        <f>IF($B971="","",SUMIFS($P$1:P970,$B$1:B970,$B971))</f>
        <v/>
      </c>
      <c r="I971" s="10">
        <f>IF($B971="","",IF(G971&lt;=0,0,H971/G971))</f>
        <v/>
      </c>
      <c r="J971" s="11">
        <f>IF($B971="","",G971+O971)</f>
        <v/>
      </c>
      <c r="K971" s="10">
        <f>IF($B971="","",IF(J971&lt;=0,0,(H971+P971)/J971))</f>
        <v/>
      </c>
      <c r="L971" s="10">
        <f>IF(OR($B971="",UPPER($C971)&lt;&gt;"V"),"",D971*(E971-I971))</f>
        <v/>
      </c>
      <c r="M971" s="12">
        <f>IF(A971="","",YEAR(A971)*100+MONTH(A971))</f>
        <v/>
      </c>
      <c r="N971" s="12">
        <f>IF($B971="","",IF(AND(UPPER($C971)="V",D971&gt;G971),"Venda maior que a posição",IF(AND(UPPER($C971)&lt;&gt;"C",UPPER($C971)&lt;&gt;"V"),"Use C ou V","")))</f>
        <v/>
      </c>
      <c r="O971" s="11">
        <f>IF($B971="","",IF(UPPER($C971)="C",D971,IF(UPPER($C971)="V",-D971,0)))</f>
        <v/>
      </c>
      <c r="P971" s="10">
        <f>IF($B971="","",IF(UPPER($C971)="C",D971*E971,IF(UPPER($C971)="V",-D971*I971,0)))</f>
        <v/>
      </c>
    </row>
    <row r="972">
      <c r="A972" s="6" t="n"/>
      <c r="B972" s="7" t="n"/>
      <c r="C972" s="7" t="n"/>
      <c r="D972" s="8" t="n"/>
      <c r="E972" s="9" t="n"/>
      <c r="F972" s="10">
        <f>IF(OR($B972="",D972="",E972=""),"",D972*E972)</f>
        <v/>
      </c>
      <c r="G972" s="11">
        <f>IF($B972="","",SUMIFS($O$1:O971,$B$1:B971,$B972))</f>
        <v/>
      </c>
      <c r="H972" s="10">
        <f>IF($B972="","",SUMIFS($P$1:P971,$B$1:B971,$B972))</f>
        <v/>
      </c>
      <c r="I972" s="10">
        <f>IF($B972="","",IF(G972&lt;=0,0,H972/G972))</f>
        <v/>
      </c>
      <c r="J972" s="11">
        <f>IF($B972="","",G972+O972)</f>
        <v/>
      </c>
      <c r="K972" s="10">
        <f>IF($B972="","",IF(J972&lt;=0,0,(H972+P972)/J972))</f>
        <v/>
      </c>
      <c r="L972" s="10">
        <f>IF(OR($B972="",UPPER($C972)&lt;&gt;"V"),"",D972*(E972-I972))</f>
        <v/>
      </c>
      <c r="M972" s="12">
        <f>IF(A972="","",YEAR(A972)*100+MONTH(A972))</f>
        <v/>
      </c>
      <c r="N972" s="12">
        <f>IF($B972="","",IF(AND(UPPER($C972)="V",D972&gt;G972),"Venda maior que a posição",IF(AND(UPPER($C972)&lt;&gt;"C",UPPER($C972)&lt;&gt;"V"),"Use C ou V","")))</f>
        <v/>
      </c>
      <c r="O972" s="11">
        <f>IF($B972="","",IF(UPPER($C972)="C",D972,IF(UPPER($C972)="V",-D972,0)))</f>
        <v/>
      </c>
      <c r="P972" s="10">
        <f>IF($B972="","",IF(UPPER($C972)="C",D972*E972,IF(UPPER($C972)="V",-D972*I972,0)))</f>
        <v/>
      </c>
    </row>
    <row r="973">
      <c r="A973" s="6" t="n"/>
      <c r="B973" s="7" t="n"/>
      <c r="C973" s="7" t="n"/>
      <c r="D973" s="8" t="n"/>
      <c r="E973" s="9" t="n"/>
      <c r="F973" s="10">
        <f>IF(OR($B973="",D973="",E973=""),"",D973*E973)</f>
        <v/>
      </c>
      <c r="G973" s="11">
        <f>IF($B973="","",SUMIFS($O$1:O972,$B$1:B972,$B973))</f>
        <v/>
      </c>
      <c r="H973" s="10">
        <f>IF($B973="","",SUMIFS($P$1:P972,$B$1:B972,$B973))</f>
        <v/>
      </c>
      <c r="I973" s="10">
        <f>IF($B973="","",IF(G973&lt;=0,0,H973/G973))</f>
        <v/>
      </c>
      <c r="J973" s="11">
        <f>IF($B973="","",G973+O973)</f>
        <v/>
      </c>
      <c r="K973" s="10">
        <f>IF($B973="","",IF(J973&lt;=0,0,(H973+P973)/J973))</f>
        <v/>
      </c>
      <c r="L973" s="10">
        <f>IF(OR($B973="",UPPER($C973)&lt;&gt;"V"),"",D973*(E973-I973))</f>
        <v/>
      </c>
      <c r="M973" s="12">
        <f>IF(A973="","",YEAR(A973)*100+MONTH(A973))</f>
        <v/>
      </c>
      <c r="N973" s="12">
        <f>IF($B973="","",IF(AND(UPPER($C973)="V",D973&gt;G973),"Venda maior que a posição",IF(AND(UPPER($C973)&lt;&gt;"C",UPPER($C973)&lt;&gt;"V"),"Use C ou V","")))</f>
        <v/>
      </c>
      <c r="O973" s="11">
        <f>IF($B973="","",IF(UPPER($C973)="C",D973,IF(UPPER($C973)="V",-D973,0)))</f>
        <v/>
      </c>
      <c r="P973" s="10">
        <f>IF($B973="","",IF(UPPER($C973)="C",D973*E973,IF(UPPER($C973)="V",-D973*I973,0)))</f>
        <v/>
      </c>
    </row>
    <row r="974">
      <c r="A974" s="6" t="n"/>
      <c r="B974" s="7" t="n"/>
      <c r="C974" s="7" t="n"/>
      <c r="D974" s="8" t="n"/>
      <c r="E974" s="9" t="n"/>
      <c r="F974" s="10">
        <f>IF(OR($B974="",D974="",E974=""),"",D974*E974)</f>
        <v/>
      </c>
      <c r="G974" s="11">
        <f>IF($B974="","",SUMIFS($O$1:O973,$B$1:B973,$B974))</f>
        <v/>
      </c>
      <c r="H974" s="10">
        <f>IF($B974="","",SUMIFS($P$1:P973,$B$1:B973,$B974))</f>
        <v/>
      </c>
      <c r="I974" s="10">
        <f>IF($B974="","",IF(G974&lt;=0,0,H974/G974))</f>
        <v/>
      </c>
      <c r="J974" s="11">
        <f>IF($B974="","",G974+O974)</f>
        <v/>
      </c>
      <c r="K974" s="10">
        <f>IF($B974="","",IF(J974&lt;=0,0,(H974+P974)/J974))</f>
        <v/>
      </c>
      <c r="L974" s="10">
        <f>IF(OR($B974="",UPPER($C974)&lt;&gt;"V"),"",D974*(E974-I974))</f>
        <v/>
      </c>
      <c r="M974" s="12">
        <f>IF(A974="","",YEAR(A974)*100+MONTH(A974))</f>
        <v/>
      </c>
      <c r="N974" s="12">
        <f>IF($B974="","",IF(AND(UPPER($C974)="V",D974&gt;G974),"Venda maior que a posição",IF(AND(UPPER($C974)&lt;&gt;"C",UPPER($C974)&lt;&gt;"V"),"Use C ou V","")))</f>
        <v/>
      </c>
      <c r="O974" s="11">
        <f>IF($B974="","",IF(UPPER($C974)="C",D974,IF(UPPER($C974)="V",-D974,0)))</f>
        <v/>
      </c>
      <c r="P974" s="10">
        <f>IF($B974="","",IF(UPPER($C974)="C",D974*E974,IF(UPPER($C974)="V",-D974*I974,0)))</f>
        <v/>
      </c>
    </row>
    <row r="975">
      <c r="A975" s="6" t="n"/>
      <c r="B975" s="7" t="n"/>
      <c r="C975" s="7" t="n"/>
      <c r="D975" s="8" t="n"/>
      <c r="E975" s="9" t="n"/>
      <c r="F975" s="10">
        <f>IF(OR($B975="",D975="",E975=""),"",D975*E975)</f>
        <v/>
      </c>
      <c r="G975" s="11">
        <f>IF($B975="","",SUMIFS($O$1:O974,$B$1:B974,$B975))</f>
        <v/>
      </c>
      <c r="H975" s="10">
        <f>IF($B975="","",SUMIFS($P$1:P974,$B$1:B974,$B975))</f>
        <v/>
      </c>
      <c r="I975" s="10">
        <f>IF($B975="","",IF(G975&lt;=0,0,H975/G975))</f>
        <v/>
      </c>
      <c r="J975" s="11">
        <f>IF($B975="","",G975+O975)</f>
        <v/>
      </c>
      <c r="K975" s="10">
        <f>IF($B975="","",IF(J975&lt;=0,0,(H975+P975)/J975))</f>
        <v/>
      </c>
      <c r="L975" s="10">
        <f>IF(OR($B975="",UPPER($C975)&lt;&gt;"V"),"",D975*(E975-I975))</f>
        <v/>
      </c>
      <c r="M975" s="12">
        <f>IF(A975="","",YEAR(A975)*100+MONTH(A975))</f>
        <v/>
      </c>
      <c r="N975" s="12">
        <f>IF($B975="","",IF(AND(UPPER($C975)="V",D975&gt;G975),"Venda maior que a posição",IF(AND(UPPER($C975)&lt;&gt;"C",UPPER($C975)&lt;&gt;"V"),"Use C ou V","")))</f>
        <v/>
      </c>
      <c r="O975" s="11">
        <f>IF($B975="","",IF(UPPER($C975)="C",D975,IF(UPPER($C975)="V",-D975,0)))</f>
        <v/>
      </c>
      <c r="P975" s="10">
        <f>IF($B975="","",IF(UPPER($C975)="C",D975*E975,IF(UPPER($C975)="V",-D975*I975,0)))</f>
        <v/>
      </c>
    </row>
    <row r="976">
      <c r="A976" s="6" t="n"/>
      <c r="B976" s="7" t="n"/>
      <c r="C976" s="7" t="n"/>
      <c r="D976" s="8" t="n"/>
      <c r="E976" s="9" t="n"/>
      <c r="F976" s="10">
        <f>IF(OR($B976="",D976="",E976=""),"",D976*E976)</f>
        <v/>
      </c>
      <c r="G976" s="11">
        <f>IF($B976="","",SUMIFS($O$1:O975,$B$1:B975,$B976))</f>
        <v/>
      </c>
      <c r="H976" s="10">
        <f>IF($B976="","",SUMIFS($P$1:P975,$B$1:B975,$B976))</f>
        <v/>
      </c>
      <c r="I976" s="10">
        <f>IF($B976="","",IF(G976&lt;=0,0,H976/G976))</f>
        <v/>
      </c>
      <c r="J976" s="11">
        <f>IF($B976="","",G976+O976)</f>
        <v/>
      </c>
      <c r="K976" s="10">
        <f>IF($B976="","",IF(J976&lt;=0,0,(H976+P976)/J976))</f>
        <v/>
      </c>
      <c r="L976" s="10">
        <f>IF(OR($B976="",UPPER($C976)&lt;&gt;"V"),"",D976*(E976-I976))</f>
        <v/>
      </c>
      <c r="M976" s="12">
        <f>IF(A976="","",YEAR(A976)*100+MONTH(A976))</f>
        <v/>
      </c>
      <c r="N976" s="12">
        <f>IF($B976="","",IF(AND(UPPER($C976)="V",D976&gt;G976),"Venda maior que a posição",IF(AND(UPPER($C976)&lt;&gt;"C",UPPER($C976)&lt;&gt;"V"),"Use C ou V","")))</f>
        <v/>
      </c>
      <c r="O976" s="11">
        <f>IF($B976="","",IF(UPPER($C976)="C",D976,IF(UPPER($C976)="V",-D976,0)))</f>
        <v/>
      </c>
      <c r="P976" s="10">
        <f>IF($B976="","",IF(UPPER($C976)="C",D976*E976,IF(UPPER($C976)="V",-D976*I976,0)))</f>
        <v/>
      </c>
    </row>
    <row r="977">
      <c r="A977" s="6" t="n"/>
      <c r="B977" s="7" t="n"/>
      <c r="C977" s="7" t="n"/>
      <c r="D977" s="8" t="n"/>
      <c r="E977" s="9" t="n"/>
      <c r="F977" s="10">
        <f>IF(OR($B977="",D977="",E977=""),"",D977*E977)</f>
        <v/>
      </c>
      <c r="G977" s="11">
        <f>IF($B977="","",SUMIFS($O$1:O976,$B$1:B976,$B977))</f>
        <v/>
      </c>
      <c r="H977" s="10">
        <f>IF($B977="","",SUMIFS($P$1:P976,$B$1:B976,$B977))</f>
        <v/>
      </c>
      <c r="I977" s="10">
        <f>IF($B977="","",IF(G977&lt;=0,0,H977/G977))</f>
        <v/>
      </c>
      <c r="J977" s="11">
        <f>IF($B977="","",G977+O977)</f>
        <v/>
      </c>
      <c r="K977" s="10">
        <f>IF($B977="","",IF(J977&lt;=0,0,(H977+P977)/J977))</f>
        <v/>
      </c>
      <c r="L977" s="10">
        <f>IF(OR($B977="",UPPER($C977)&lt;&gt;"V"),"",D977*(E977-I977))</f>
        <v/>
      </c>
      <c r="M977" s="12">
        <f>IF(A977="","",YEAR(A977)*100+MONTH(A977))</f>
        <v/>
      </c>
      <c r="N977" s="12">
        <f>IF($B977="","",IF(AND(UPPER($C977)="V",D977&gt;G977),"Venda maior que a posição",IF(AND(UPPER($C977)&lt;&gt;"C",UPPER($C977)&lt;&gt;"V"),"Use C ou V","")))</f>
        <v/>
      </c>
      <c r="O977" s="11">
        <f>IF($B977="","",IF(UPPER($C977)="C",D977,IF(UPPER($C977)="V",-D977,0)))</f>
        <v/>
      </c>
      <c r="P977" s="10">
        <f>IF($B977="","",IF(UPPER($C977)="C",D977*E977,IF(UPPER($C977)="V",-D977*I977,0)))</f>
        <v/>
      </c>
    </row>
    <row r="978">
      <c r="A978" s="6" t="n"/>
      <c r="B978" s="7" t="n"/>
      <c r="C978" s="7" t="n"/>
      <c r="D978" s="8" t="n"/>
      <c r="E978" s="9" t="n"/>
      <c r="F978" s="10">
        <f>IF(OR($B978="",D978="",E978=""),"",D978*E978)</f>
        <v/>
      </c>
      <c r="G978" s="11">
        <f>IF($B978="","",SUMIFS($O$1:O977,$B$1:B977,$B978))</f>
        <v/>
      </c>
      <c r="H978" s="10">
        <f>IF($B978="","",SUMIFS($P$1:P977,$B$1:B977,$B978))</f>
        <v/>
      </c>
      <c r="I978" s="10">
        <f>IF($B978="","",IF(G978&lt;=0,0,H978/G978))</f>
        <v/>
      </c>
      <c r="J978" s="11">
        <f>IF($B978="","",G978+O978)</f>
        <v/>
      </c>
      <c r="K978" s="10">
        <f>IF($B978="","",IF(J978&lt;=0,0,(H978+P978)/J978))</f>
        <v/>
      </c>
      <c r="L978" s="10">
        <f>IF(OR($B978="",UPPER($C978)&lt;&gt;"V"),"",D978*(E978-I978))</f>
        <v/>
      </c>
      <c r="M978" s="12">
        <f>IF(A978="","",YEAR(A978)*100+MONTH(A978))</f>
        <v/>
      </c>
      <c r="N978" s="12">
        <f>IF($B978="","",IF(AND(UPPER($C978)="V",D978&gt;G978),"Venda maior que a posição",IF(AND(UPPER($C978)&lt;&gt;"C",UPPER($C978)&lt;&gt;"V"),"Use C ou V","")))</f>
        <v/>
      </c>
      <c r="O978" s="11">
        <f>IF($B978="","",IF(UPPER($C978)="C",D978,IF(UPPER($C978)="V",-D978,0)))</f>
        <v/>
      </c>
      <c r="P978" s="10">
        <f>IF($B978="","",IF(UPPER($C978)="C",D978*E978,IF(UPPER($C978)="V",-D978*I978,0)))</f>
        <v/>
      </c>
    </row>
    <row r="979">
      <c r="A979" s="6" t="n"/>
      <c r="B979" s="7" t="n"/>
      <c r="C979" s="7" t="n"/>
      <c r="D979" s="8" t="n"/>
      <c r="E979" s="9" t="n"/>
      <c r="F979" s="10">
        <f>IF(OR($B979="",D979="",E979=""),"",D979*E979)</f>
        <v/>
      </c>
      <c r="G979" s="11">
        <f>IF($B979="","",SUMIFS($O$1:O978,$B$1:B978,$B979))</f>
        <v/>
      </c>
      <c r="H979" s="10">
        <f>IF($B979="","",SUMIFS($P$1:P978,$B$1:B978,$B979))</f>
        <v/>
      </c>
      <c r="I979" s="10">
        <f>IF($B979="","",IF(G979&lt;=0,0,H979/G979))</f>
        <v/>
      </c>
      <c r="J979" s="11">
        <f>IF($B979="","",G979+O979)</f>
        <v/>
      </c>
      <c r="K979" s="10">
        <f>IF($B979="","",IF(J979&lt;=0,0,(H979+P979)/J979))</f>
        <v/>
      </c>
      <c r="L979" s="10">
        <f>IF(OR($B979="",UPPER($C979)&lt;&gt;"V"),"",D979*(E979-I979))</f>
        <v/>
      </c>
      <c r="M979" s="12">
        <f>IF(A979="","",YEAR(A979)*100+MONTH(A979))</f>
        <v/>
      </c>
      <c r="N979" s="12">
        <f>IF($B979="","",IF(AND(UPPER($C979)="V",D979&gt;G979),"Venda maior que a posição",IF(AND(UPPER($C979)&lt;&gt;"C",UPPER($C979)&lt;&gt;"V"),"Use C ou V","")))</f>
        <v/>
      </c>
      <c r="O979" s="11">
        <f>IF($B979="","",IF(UPPER($C979)="C",D979,IF(UPPER($C979)="V",-D979,0)))</f>
        <v/>
      </c>
      <c r="P979" s="10">
        <f>IF($B979="","",IF(UPPER($C979)="C",D979*E979,IF(UPPER($C979)="V",-D979*I979,0)))</f>
        <v/>
      </c>
    </row>
    <row r="980">
      <c r="A980" s="6" t="n"/>
      <c r="B980" s="7" t="n"/>
      <c r="C980" s="7" t="n"/>
      <c r="D980" s="8" t="n"/>
      <c r="E980" s="9" t="n"/>
      <c r="F980" s="10">
        <f>IF(OR($B980="",D980="",E980=""),"",D980*E980)</f>
        <v/>
      </c>
      <c r="G980" s="11">
        <f>IF($B980="","",SUMIFS($O$1:O979,$B$1:B979,$B980))</f>
        <v/>
      </c>
      <c r="H980" s="10">
        <f>IF($B980="","",SUMIFS($P$1:P979,$B$1:B979,$B980))</f>
        <v/>
      </c>
      <c r="I980" s="10">
        <f>IF($B980="","",IF(G980&lt;=0,0,H980/G980))</f>
        <v/>
      </c>
      <c r="J980" s="11">
        <f>IF($B980="","",G980+O980)</f>
        <v/>
      </c>
      <c r="K980" s="10">
        <f>IF($B980="","",IF(J980&lt;=0,0,(H980+P980)/J980))</f>
        <v/>
      </c>
      <c r="L980" s="10">
        <f>IF(OR($B980="",UPPER($C980)&lt;&gt;"V"),"",D980*(E980-I980))</f>
        <v/>
      </c>
      <c r="M980" s="12">
        <f>IF(A980="","",YEAR(A980)*100+MONTH(A980))</f>
        <v/>
      </c>
      <c r="N980" s="12">
        <f>IF($B980="","",IF(AND(UPPER($C980)="V",D980&gt;G980),"Venda maior que a posição",IF(AND(UPPER($C980)&lt;&gt;"C",UPPER($C980)&lt;&gt;"V"),"Use C ou V","")))</f>
        <v/>
      </c>
      <c r="O980" s="11">
        <f>IF($B980="","",IF(UPPER($C980)="C",D980,IF(UPPER($C980)="V",-D980,0)))</f>
        <v/>
      </c>
      <c r="P980" s="10">
        <f>IF($B980="","",IF(UPPER($C980)="C",D980*E980,IF(UPPER($C980)="V",-D980*I980,0)))</f>
        <v/>
      </c>
    </row>
    <row r="981">
      <c r="A981" s="6" t="n"/>
      <c r="B981" s="7" t="n"/>
      <c r="C981" s="7" t="n"/>
      <c r="D981" s="8" t="n"/>
      <c r="E981" s="9" t="n"/>
      <c r="F981" s="10">
        <f>IF(OR($B981="",D981="",E981=""),"",D981*E981)</f>
        <v/>
      </c>
      <c r="G981" s="11">
        <f>IF($B981="","",SUMIFS($O$1:O980,$B$1:B980,$B981))</f>
        <v/>
      </c>
      <c r="H981" s="10">
        <f>IF($B981="","",SUMIFS($P$1:P980,$B$1:B980,$B981))</f>
        <v/>
      </c>
      <c r="I981" s="10">
        <f>IF($B981="","",IF(G981&lt;=0,0,H981/G981))</f>
        <v/>
      </c>
      <c r="J981" s="11">
        <f>IF($B981="","",G981+O981)</f>
        <v/>
      </c>
      <c r="K981" s="10">
        <f>IF($B981="","",IF(J981&lt;=0,0,(H981+P981)/J981))</f>
        <v/>
      </c>
      <c r="L981" s="10">
        <f>IF(OR($B981="",UPPER($C981)&lt;&gt;"V"),"",D981*(E981-I981))</f>
        <v/>
      </c>
      <c r="M981" s="12">
        <f>IF(A981="","",YEAR(A981)*100+MONTH(A981))</f>
        <v/>
      </c>
      <c r="N981" s="12">
        <f>IF($B981="","",IF(AND(UPPER($C981)="V",D981&gt;G981),"Venda maior que a posição",IF(AND(UPPER($C981)&lt;&gt;"C",UPPER($C981)&lt;&gt;"V"),"Use C ou V","")))</f>
        <v/>
      </c>
      <c r="O981" s="11">
        <f>IF($B981="","",IF(UPPER($C981)="C",D981,IF(UPPER($C981)="V",-D981,0)))</f>
        <v/>
      </c>
      <c r="P981" s="10">
        <f>IF($B981="","",IF(UPPER($C981)="C",D981*E981,IF(UPPER($C981)="V",-D981*I981,0)))</f>
        <v/>
      </c>
    </row>
    <row r="982">
      <c r="A982" s="6" t="n"/>
      <c r="B982" s="7" t="n"/>
      <c r="C982" s="7" t="n"/>
      <c r="D982" s="8" t="n"/>
      <c r="E982" s="9" t="n"/>
      <c r="F982" s="10">
        <f>IF(OR($B982="",D982="",E982=""),"",D982*E982)</f>
        <v/>
      </c>
      <c r="G982" s="11">
        <f>IF($B982="","",SUMIFS($O$1:O981,$B$1:B981,$B982))</f>
        <v/>
      </c>
      <c r="H982" s="10">
        <f>IF($B982="","",SUMIFS($P$1:P981,$B$1:B981,$B982))</f>
        <v/>
      </c>
      <c r="I982" s="10">
        <f>IF($B982="","",IF(G982&lt;=0,0,H982/G982))</f>
        <v/>
      </c>
      <c r="J982" s="11">
        <f>IF($B982="","",G982+O982)</f>
        <v/>
      </c>
      <c r="K982" s="10">
        <f>IF($B982="","",IF(J982&lt;=0,0,(H982+P982)/J982))</f>
        <v/>
      </c>
      <c r="L982" s="10">
        <f>IF(OR($B982="",UPPER($C982)&lt;&gt;"V"),"",D982*(E982-I982))</f>
        <v/>
      </c>
      <c r="M982" s="12">
        <f>IF(A982="","",YEAR(A982)*100+MONTH(A982))</f>
        <v/>
      </c>
      <c r="N982" s="12">
        <f>IF($B982="","",IF(AND(UPPER($C982)="V",D982&gt;G982),"Venda maior que a posição",IF(AND(UPPER($C982)&lt;&gt;"C",UPPER($C982)&lt;&gt;"V"),"Use C ou V","")))</f>
        <v/>
      </c>
      <c r="O982" s="11">
        <f>IF($B982="","",IF(UPPER($C982)="C",D982,IF(UPPER($C982)="V",-D982,0)))</f>
        <v/>
      </c>
      <c r="P982" s="10">
        <f>IF($B982="","",IF(UPPER($C982)="C",D982*E982,IF(UPPER($C982)="V",-D982*I982,0)))</f>
        <v/>
      </c>
    </row>
    <row r="983">
      <c r="A983" s="6" t="n"/>
      <c r="B983" s="7" t="n"/>
      <c r="C983" s="7" t="n"/>
      <c r="D983" s="8" t="n"/>
      <c r="E983" s="9" t="n"/>
      <c r="F983" s="10">
        <f>IF(OR($B983="",D983="",E983=""),"",D983*E983)</f>
        <v/>
      </c>
      <c r="G983" s="11">
        <f>IF($B983="","",SUMIFS($O$1:O982,$B$1:B982,$B983))</f>
        <v/>
      </c>
      <c r="H983" s="10">
        <f>IF($B983="","",SUMIFS($P$1:P982,$B$1:B982,$B983))</f>
        <v/>
      </c>
      <c r="I983" s="10">
        <f>IF($B983="","",IF(G983&lt;=0,0,H983/G983))</f>
        <v/>
      </c>
      <c r="J983" s="11">
        <f>IF($B983="","",G983+O983)</f>
        <v/>
      </c>
      <c r="K983" s="10">
        <f>IF($B983="","",IF(J983&lt;=0,0,(H983+P983)/J983))</f>
        <v/>
      </c>
      <c r="L983" s="10">
        <f>IF(OR($B983="",UPPER($C983)&lt;&gt;"V"),"",D983*(E983-I983))</f>
        <v/>
      </c>
      <c r="M983" s="12">
        <f>IF(A983="","",YEAR(A983)*100+MONTH(A983))</f>
        <v/>
      </c>
      <c r="N983" s="12">
        <f>IF($B983="","",IF(AND(UPPER($C983)="V",D983&gt;G983),"Venda maior que a posição",IF(AND(UPPER($C983)&lt;&gt;"C",UPPER($C983)&lt;&gt;"V"),"Use C ou V","")))</f>
        <v/>
      </c>
      <c r="O983" s="11">
        <f>IF($B983="","",IF(UPPER($C983)="C",D983,IF(UPPER($C983)="V",-D983,0)))</f>
        <v/>
      </c>
      <c r="P983" s="10">
        <f>IF($B983="","",IF(UPPER($C983)="C",D983*E983,IF(UPPER($C983)="V",-D983*I983,0)))</f>
        <v/>
      </c>
    </row>
    <row r="984">
      <c r="A984" s="6" t="n"/>
      <c r="B984" s="7" t="n"/>
      <c r="C984" s="7" t="n"/>
      <c r="D984" s="8" t="n"/>
      <c r="E984" s="9" t="n"/>
      <c r="F984" s="10">
        <f>IF(OR($B984="",D984="",E984=""),"",D984*E984)</f>
        <v/>
      </c>
      <c r="G984" s="11">
        <f>IF($B984="","",SUMIFS($O$1:O983,$B$1:B983,$B984))</f>
        <v/>
      </c>
      <c r="H984" s="10">
        <f>IF($B984="","",SUMIFS($P$1:P983,$B$1:B983,$B984))</f>
        <v/>
      </c>
      <c r="I984" s="10">
        <f>IF($B984="","",IF(G984&lt;=0,0,H984/G984))</f>
        <v/>
      </c>
      <c r="J984" s="11">
        <f>IF($B984="","",G984+O984)</f>
        <v/>
      </c>
      <c r="K984" s="10">
        <f>IF($B984="","",IF(J984&lt;=0,0,(H984+P984)/J984))</f>
        <v/>
      </c>
      <c r="L984" s="10">
        <f>IF(OR($B984="",UPPER($C984)&lt;&gt;"V"),"",D984*(E984-I984))</f>
        <v/>
      </c>
      <c r="M984" s="12">
        <f>IF(A984="","",YEAR(A984)*100+MONTH(A984))</f>
        <v/>
      </c>
      <c r="N984" s="12">
        <f>IF($B984="","",IF(AND(UPPER($C984)="V",D984&gt;G984),"Venda maior que a posição",IF(AND(UPPER($C984)&lt;&gt;"C",UPPER($C984)&lt;&gt;"V"),"Use C ou V","")))</f>
        <v/>
      </c>
      <c r="O984" s="11">
        <f>IF($B984="","",IF(UPPER($C984)="C",D984,IF(UPPER($C984)="V",-D984,0)))</f>
        <v/>
      </c>
      <c r="P984" s="10">
        <f>IF($B984="","",IF(UPPER($C984)="C",D984*E984,IF(UPPER($C984)="V",-D984*I984,0)))</f>
        <v/>
      </c>
    </row>
    <row r="985">
      <c r="A985" s="6" t="n"/>
      <c r="B985" s="7" t="n"/>
      <c r="C985" s="7" t="n"/>
      <c r="D985" s="8" t="n"/>
      <c r="E985" s="9" t="n"/>
      <c r="F985" s="10">
        <f>IF(OR($B985="",D985="",E985=""),"",D985*E985)</f>
        <v/>
      </c>
      <c r="G985" s="11">
        <f>IF($B985="","",SUMIFS($O$1:O984,$B$1:B984,$B985))</f>
        <v/>
      </c>
      <c r="H985" s="10">
        <f>IF($B985="","",SUMIFS($P$1:P984,$B$1:B984,$B985))</f>
        <v/>
      </c>
      <c r="I985" s="10">
        <f>IF($B985="","",IF(G985&lt;=0,0,H985/G985))</f>
        <v/>
      </c>
      <c r="J985" s="11">
        <f>IF($B985="","",G985+O985)</f>
        <v/>
      </c>
      <c r="K985" s="10">
        <f>IF($B985="","",IF(J985&lt;=0,0,(H985+P985)/J985))</f>
        <v/>
      </c>
      <c r="L985" s="10">
        <f>IF(OR($B985="",UPPER($C985)&lt;&gt;"V"),"",D985*(E985-I985))</f>
        <v/>
      </c>
      <c r="M985" s="12">
        <f>IF(A985="","",YEAR(A985)*100+MONTH(A985))</f>
        <v/>
      </c>
      <c r="N985" s="12">
        <f>IF($B985="","",IF(AND(UPPER($C985)="V",D985&gt;G985),"Venda maior que a posição",IF(AND(UPPER($C985)&lt;&gt;"C",UPPER($C985)&lt;&gt;"V"),"Use C ou V","")))</f>
        <v/>
      </c>
      <c r="O985" s="11">
        <f>IF($B985="","",IF(UPPER($C985)="C",D985,IF(UPPER($C985)="V",-D985,0)))</f>
        <v/>
      </c>
      <c r="P985" s="10">
        <f>IF($B985="","",IF(UPPER($C985)="C",D985*E985,IF(UPPER($C985)="V",-D985*I985,0)))</f>
        <v/>
      </c>
    </row>
    <row r="986">
      <c r="A986" s="6" t="n"/>
      <c r="B986" s="7" t="n"/>
      <c r="C986" s="7" t="n"/>
      <c r="D986" s="8" t="n"/>
      <c r="E986" s="9" t="n"/>
      <c r="F986" s="10">
        <f>IF(OR($B986="",D986="",E986=""),"",D986*E986)</f>
        <v/>
      </c>
      <c r="G986" s="11">
        <f>IF($B986="","",SUMIFS($O$1:O985,$B$1:B985,$B986))</f>
        <v/>
      </c>
      <c r="H986" s="10">
        <f>IF($B986="","",SUMIFS($P$1:P985,$B$1:B985,$B986))</f>
        <v/>
      </c>
      <c r="I986" s="10">
        <f>IF($B986="","",IF(G986&lt;=0,0,H986/G986))</f>
        <v/>
      </c>
      <c r="J986" s="11">
        <f>IF($B986="","",G986+O986)</f>
        <v/>
      </c>
      <c r="K986" s="10">
        <f>IF($B986="","",IF(J986&lt;=0,0,(H986+P986)/J986))</f>
        <v/>
      </c>
      <c r="L986" s="10">
        <f>IF(OR($B986="",UPPER($C986)&lt;&gt;"V"),"",D986*(E986-I986))</f>
        <v/>
      </c>
      <c r="M986" s="12">
        <f>IF(A986="","",YEAR(A986)*100+MONTH(A986))</f>
        <v/>
      </c>
      <c r="N986" s="12">
        <f>IF($B986="","",IF(AND(UPPER($C986)="V",D986&gt;G986),"Venda maior que a posição",IF(AND(UPPER($C986)&lt;&gt;"C",UPPER($C986)&lt;&gt;"V"),"Use C ou V","")))</f>
        <v/>
      </c>
      <c r="O986" s="11">
        <f>IF($B986="","",IF(UPPER($C986)="C",D986,IF(UPPER($C986)="V",-D986,0)))</f>
        <v/>
      </c>
      <c r="P986" s="10">
        <f>IF($B986="","",IF(UPPER($C986)="C",D986*E986,IF(UPPER($C986)="V",-D986*I986,0)))</f>
        <v/>
      </c>
    </row>
    <row r="987">
      <c r="A987" s="6" t="n"/>
      <c r="B987" s="7" t="n"/>
      <c r="C987" s="7" t="n"/>
      <c r="D987" s="8" t="n"/>
      <c r="E987" s="9" t="n"/>
      <c r="F987" s="10">
        <f>IF(OR($B987="",D987="",E987=""),"",D987*E987)</f>
        <v/>
      </c>
      <c r="G987" s="11">
        <f>IF($B987="","",SUMIFS($O$1:O986,$B$1:B986,$B987))</f>
        <v/>
      </c>
      <c r="H987" s="10">
        <f>IF($B987="","",SUMIFS($P$1:P986,$B$1:B986,$B987))</f>
        <v/>
      </c>
      <c r="I987" s="10">
        <f>IF($B987="","",IF(G987&lt;=0,0,H987/G987))</f>
        <v/>
      </c>
      <c r="J987" s="11">
        <f>IF($B987="","",G987+O987)</f>
        <v/>
      </c>
      <c r="K987" s="10">
        <f>IF($B987="","",IF(J987&lt;=0,0,(H987+P987)/J987))</f>
        <v/>
      </c>
      <c r="L987" s="10">
        <f>IF(OR($B987="",UPPER($C987)&lt;&gt;"V"),"",D987*(E987-I987))</f>
        <v/>
      </c>
      <c r="M987" s="12">
        <f>IF(A987="","",YEAR(A987)*100+MONTH(A987))</f>
        <v/>
      </c>
      <c r="N987" s="12">
        <f>IF($B987="","",IF(AND(UPPER($C987)="V",D987&gt;G987),"Venda maior que a posição",IF(AND(UPPER($C987)&lt;&gt;"C",UPPER($C987)&lt;&gt;"V"),"Use C ou V","")))</f>
        <v/>
      </c>
      <c r="O987" s="11">
        <f>IF($B987="","",IF(UPPER($C987)="C",D987,IF(UPPER($C987)="V",-D987,0)))</f>
        <v/>
      </c>
      <c r="P987" s="10">
        <f>IF($B987="","",IF(UPPER($C987)="C",D987*E987,IF(UPPER($C987)="V",-D987*I987,0)))</f>
        <v/>
      </c>
    </row>
    <row r="988">
      <c r="A988" s="6" t="n"/>
      <c r="B988" s="7" t="n"/>
      <c r="C988" s="7" t="n"/>
      <c r="D988" s="8" t="n"/>
      <c r="E988" s="9" t="n"/>
      <c r="F988" s="10">
        <f>IF(OR($B988="",D988="",E988=""),"",D988*E988)</f>
        <v/>
      </c>
      <c r="G988" s="11">
        <f>IF($B988="","",SUMIFS($O$1:O987,$B$1:B987,$B988))</f>
        <v/>
      </c>
      <c r="H988" s="10">
        <f>IF($B988="","",SUMIFS($P$1:P987,$B$1:B987,$B988))</f>
        <v/>
      </c>
      <c r="I988" s="10">
        <f>IF($B988="","",IF(G988&lt;=0,0,H988/G988))</f>
        <v/>
      </c>
      <c r="J988" s="11">
        <f>IF($B988="","",G988+O988)</f>
        <v/>
      </c>
      <c r="K988" s="10">
        <f>IF($B988="","",IF(J988&lt;=0,0,(H988+P988)/J988))</f>
        <v/>
      </c>
      <c r="L988" s="10">
        <f>IF(OR($B988="",UPPER($C988)&lt;&gt;"V"),"",D988*(E988-I988))</f>
        <v/>
      </c>
      <c r="M988" s="12">
        <f>IF(A988="","",YEAR(A988)*100+MONTH(A988))</f>
        <v/>
      </c>
      <c r="N988" s="12">
        <f>IF($B988="","",IF(AND(UPPER($C988)="V",D988&gt;G988),"Venda maior que a posição",IF(AND(UPPER($C988)&lt;&gt;"C",UPPER($C988)&lt;&gt;"V"),"Use C ou V","")))</f>
        <v/>
      </c>
      <c r="O988" s="11">
        <f>IF($B988="","",IF(UPPER($C988)="C",D988,IF(UPPER($C988)="V",-D988,0)))</f>
        <v/>
      </c>
      <c r="P988" s="10">
        <f>IF($B988="","",IF(UPPER($C988)="C",D988*E988,IF(UPPER($C988)="V",-D988*I988,0)))</f>
        <v/>
      </c>
    </row>
    <row r="989">
      <c r="A989" s="6" t="n"/>
      <c r="B989" s="7" t="n"/>
      <c r="C989" s="7" t="n"/>
      <c r="D989" s="8" t="n"/>
      <c r="E989" s="9" t="n"/>
      <c r="F989" s="10">
        <f>IF(OR($B989="",D989="",E989=""),"",D989*E989)</f>
        <v/>
      </c>
      <c r="G989" s="11">
        <f>IF($B989="","",SUMIFS($O$1:O988,$B$1:B988,$B989))</f>
        <v/>
      </c>
      <c r="H989" s="10">
        <f>IF($B989="","",SUMIFS($P$1:P988,$B$1:B988,$B989))</f>
        <v/>
      </c>
      <c r="I989" s="10">
        <f>IF($B989="","",IF(G989&lt;=0,0,H989/G989))</f>
        <v/>
      </c>
      <c r="J989" s="11">
        <f>IF($B989="","",G989+O989)</f>
        <v/>
      </c>
      <c r="K989" s="10">
        <f>IF($B989="","",IF(J989&lt;=0,0,(H989+P989)/J989))</f>
        <v/>
      </c>
      <c r="L989" s="10">
        <f>IF(OR($B989="",UPPER($C989)&lt;&gt;"V"),"",D989*(E989-I989))</f>
        <v/>
      </c>
      <c r="M989" s="12">
        <f>IF(A989="","",YEAR(A989)*100+MONTH(A989))</f>
        <v/>
      </c>
      <c r="N989" s="12">
        <f>IF($B989="","",IF(AND(UPPER($C989)="V",D989&gt;G989),"Venda maior que a posição",IF(AND(UPPER($C989)&lt;&gt;"C",UPPER($C989)&lt;&gt;"V"),"Use C ou V","")))</f>
        <v/>
      </c>
      <c r="O989" s="11">
        <f>IF($B989="","",IF(UPPER($C989)="C",D989,IF(UPPER($C989)="V",-D989,0)))</f>
        <v/>
      </c>
      <c r="P989" s="10">
        <f>IF($B989="","",IF(UPPER($C989)="C",D989*E989,IF(UPPER($C989)="V",-D989*I989,0)))</f>
        <v/>
      </c>
    </row>
    <row r="990">
      <c r="A990" s="6" t="n"/>
      <c r="B990" s="7" t="n"/>
      <c r="C990" s="7" t="n"/>
      <c r="D990" s="8" t="n"/>
      <c r="E990" s="9" t="n"/>
      <c r="F990" s="10">
        <f>IF(OR($B990="",D990="",E990=""),"",D990*E990)</f>
        <v/>
      </c>
      <c r="G990" s="11">
        <f>IF($B990="","",SUMIFS($O$1:O989,$B$1:B989,$B990))</f>
        <v/>
      </c>
      <c r="H990" s="10">
        <f>IF($B990="","",SUMIFS($P$1:P989,$B$1:B989,$B990))</f>
        <v/>
      </c>
      <c r="I990" s="10">
        <f>IF($B990="","",IF(G990&lt;=0,0,H990/G990))</f>
        <v/>
      </c>
      <c r="J990" s="11">
        <f>IF($B990="","",G990+O990)</f>
        <v/>
      </c>
      <c r="K990" s="10">
        <f>IF($B990="","",IF(J990&lt;=0,0,(H990+P990)/J990))</f>
        <v/>
      </c>
      <c r="L990" s="10">
        <f>IF(OR($B990="",UPPER($C990)&lt;&gt;"V"),"",D990*(E990-I990))</f>
        <v/>
      </c>
      <c r="M990" s="12">
        <f>IF(A990="","",YEAR(A990)*100+MONTH(A990))</f>
        <v/>
      </c>
      <c r="N990" s="12">
        <f>IF($B990="","",IF(AND(UPPER($C990)="V",D990&gt;G990),"Venda maior que a posição",IF(AND(UPPER($C990)&lt;&gt;"C",UPPER($C990)&lt;&gt;"V"),"Use C ou V","")))</f>
        <v/>
      </c>
      <c r="O990" s="11">
        <f>IF($B990="","",IF(UPPER($C990)="C",D990,IF(UPPER($C990)="V",-D990,0)))</f>
        <v/>
      </c>
      <c r="P990" s="10">
        <f>IF($B990="","",IF(UPPER($C990)="C",D990*E990,IF(UPPER($C990)="V",-D990*I990,0)))</f>
        <v/>
      </c>
    </row>
    <row r="991">
      <c r="A991" s="6" t="n"/>
      <c r="B991" s="7" t="n"/>
      <c r="C991" s="7" t="n"/>
      <c r="D991" s="8" t="n"/>
      <c r="E991" s="9" t="n"/>
      <c r="F991" s="10">
        <f>IF(OR($B991="",D991="",E991=""),"",D991*E991)</f>
        <v/>
      </c>
      <c r="G991" s="11">
        <f>IF($B991="","",SUMIFS($O$1:O990,$B$1:B990,$B991))</f>
        <v/>
      </c>
      <c r="H991" s="10">
        <f>IF($B991="","",SUMIFS($P$1:P990,$B$1:B990,$B991))</f>
        <v/>
      </c>
      <c r="I991" s="10">
        <f>IF($B991="","",IF(G991&lt;=0,0,H991/G991))</f>
        <v/>
      </c>
      <c r="J991" s="11">
        <f>IF($B991="","",G991+O991)</f>
        <v/>
      </c>
      <c r="K991" s="10">
        <f>IF($B991="","",IF(J991&lt;=0,0,(H991+P991)/J991))</f>
        <v/>
      </c>
      <c r="L991" s="10">
        <f>IF(OR($B991="",UPPER($C991)&lt;&gt;"V"),"",D991*(E991-I991))</f>
        <v/>
      </c>
      <c r="M991" s="12">
        <f>IF(A991="","",YEAR(A991)*100+MONTH(A991))</f>
        <v/>
      </c>
      <c r="N991" s="12">
        <f>IF($B991="","",IF(AND(UPPER($C991)="V",D991&gt;G991),"Venda maior que a posição",IF(AND(UPPER($C991)&lt;&gt;"C",UPPER($C991)&lt;&gt;"V"),"Use C ou V","")))</f>
        <v/>
      </c>
      <c r="O991" s="11">
        <f>IF($B991="","",IF(UPPER($C991)="C",D991,IF(UPPER($C991)="V",-D991,0)))</f>
        <v/>
      </c>
      <c r="P991" s="10">
        <f>IF($B991="","",IF(UPPER($C991)="C",D991*E991,IF(UPPER($C991)="V",-D991*I991,0)))</f>
        <v/>
      </c>
    </row>
    <row r="992">
      <c r="A992" s="6" t="n"/>
      <c r="B992" s="7" t="n"/>
      <c r="C992" s="7" t="n"/>
      <c r="D992" s="8" t="n"/>
      <c r="E992" s="9" t="n"/>
      <c r="F992" s="10">
        <f>IF(OR($B992="",D992="",E992=""),"",D992*E992)</f>
        <v/>
      </c>
      <c r="G992" s="11">
        <f>IF($B992="","",SUMIFS($O$1:O991,$B$1:B991,$B992))</f>
        <v/>
      </c>
      <c r="H992" s="10">
        <f>IF($B992="","",SUMIFS($P$1:P991,$B$1:B991,$B992))</f>
        <v/>
      </c>
      <c r="I992" s="10">
        <f>IF($B992="","",IF(G992&lt;=0,0,H992/G992))</f>
        <v/>
      </c>
      <c r="J992" s="11">
        <f>IF($B992="","",G992+O992)</f>
        <v/>
      </c>
      <c r="K992" s="10">
        <f>IF($B992="","",IF(J992&lt;=0,0,(H992+P992)/J992))</f>
        <v/>
      </c>
      <c r="L992" s="10">
        <f>IF(OR($B992="",UPPER($C992)&lt;&gt;"V"),"",D992*(E992-I992))</f>
        <v/>
      </c>
      <c r="M992" s="12">
        <f>IF(A992="","",YEAR(A992)*100+MONTH(A992))</f>
        <v/>
      </c>
      <c r="N992" s="12">
        <f>IF($B992="","",IF(AND(UPPER($C992)="V",D992&gt;G992),"Venda maior que a posição",IF(AND(UPPER($C992)&lt;&gt;"C",UPPER($C992)&lt;&gt;"V"),"Use C ou V","")))</f>
        <v/>
      </c>
      <c r="O992" s="11">
        <f>IF($B992="","",IF(UPPER($C992)="C",D992,IF(UPPER($C992)="V",-D992,0)))</f>
        <v/>
      </c>
      <c r="P992" s="10">
        <f>IF($B992="","",IF(UPPER($C992)="C",D992*E992,IF(UPPER($C992)="V",-D992*I992,0)))</f>
        <v/>
      </c>
    </row>
    <row r="993">
      <c r="A993" s="6" t="n"/>
      <c r="B993" s="7" t="n"/>
      <c r="C993" s="7" t="n"/>
      <c r="D993" s="8" t="n"/>
      <c r="E993" s="9" t="n"/>
      <c r="F993" s="10">
        <f>IF(OR($B993="",D993="",E993=""),"",D993*E993)</f>
        <v/>
      </c>
      <c r="G993" s="11">
        <f>IF($B993="","",SUMIFS($O$1:O992,$B$1:B992,$B993))</f>
        <v/>
      </c>
      <c r="H993" s="10">
        <f>IF($B993="","",SUMIFS($P$1:P992,$B$1:B992,$B993))</f>
        <v/>
      </c>
      <c r="I993" s="10">
        <f>IF($B993="","",IF(G993&lt;=0,0,H993/G993))</f>
        <v/>
      </c>
      <c r="J993" s="11">
        <f>IF($B993="","",G993+O993)</f>
        <v/>
      </c>
      <c r="K993" s="10">
        <f>IF($B993="","",IF(J993&lt;=0,0,(H993+P993)/J993))</f>
        <v/>
      </c>
      <c r="L993" s="10">
        <f>IF(OR($B993="",UPPER($C993)&lt;&gt;"V"),"",D993*(E993-I993))</f>
        <v/>
      </c>
      <c r="M993" s="12">
        <f>IF(A993="","",YEAR(A993)*100+MONTH(A993))</f>
        <v/>
      </c>
      <c r="N993" s="12">
        <f>IF($B993="","",IF(AND(UPPER($C993)="V",D993&gt;G993),"Venda maior que a posição",IF(AND(UPPER($C993)&lt;&gt;"C",UPPER($C993)&lt;&gt;"V"),"Use C ou V","")))</f>
        <v/>
      </c>
      <c r="O993" s="11">
        <f>IF($B993="","",IF(UPPER($C993)="C",D993,IF(UPPER($C993)="V",-D993,0)))</f>
        <v/>
      </c>
      <c r="P993" s="10">
        <f>IF($B993="","",IF(UPPER($C993)="C",D993*E993,IF(UPPER($C993)="V",-D993*I993,0)))</f>
        <v/>
      </c>
    </row>
    <row r="994">
      <c r="A994" s="6" t="n"/>
      <c r="B994" s="7" t="n"/>
      <c r="C994" s="7" t="n"/>
      <c r="D994" s="8" t="n"/>
      <c r="E994" s="9" t="n"/>
      <c r="F994" s="10">
        <f>IF(OR($B994="",D994="",E994=""),"",D994*E994)</f>
        <v/>
      </c>
      <c r="G994" s="11">
        <f>IF($B994="","",SUMIFS($O$1:O993,$B$1:B993,$B994))</f>
        <v/>
      </c>
      <c r="H994" s="10">
        <f>IF($B994="","",SUMIFS($P$1:P993,$B$1:B993,$B994))</f>
        <v/>
      </c>
      <c r="I994" s="10">
        <f>IF($B994="","",IF(G994&lt;=0,0,H994/G994))</f>
        <v/>
      </c>
      <c r="J994" s="11">
        <f>IF($B994="","",G994+O994)</f>
        <v/>
      </c>
      <c r="K994" s="10">
        <f>IF($B994="","",IF(J994&lt;=0,0,(H994+P994)/J994))</f>
        <v/>
      </c>
      <c r="L994" s="10">
        <f>IF(OR($B994="",UPPER($C994)&lt;&gt;"V"),"",D994*(E994-I994))</f>
        <v/>
      </c>
      <c r="M994" s="12">
        <f>IF(A994="","",YEAR(A994)*100+MONTH(A994))</f>
        <v/>
      </c>
      <c r="N994" s="12">
        <f>IF($B994="","",IF(AND(UPPER($C994)="V",D994&gt;G994),"Venda maior que a posição",IF(AND(UPPER($C994)&lt;&gt;"C",UPPER($C994)&lt;&gt;"V"),"Use C ou V","")))</f>
        <v/>
      </c>
      <c r="O994" s="11">
        <f>IF($B994="","",IF(UPPER($C994)="C",D994,IF(UPPER($C994)="V",-D994,0)))</f>
        <v/>
      </c>
      <c r="P994" s="10">
        <f>IF($B994="","",IF(UPPER($C994)="C",D994*E994,IF(UPPER($C994)="V",-D994*I994,0)))</f>
        <v/>
      </c>
    </row>
    <row r="995">
      <c r="A995" s="6" t="n"/>
      <c r="B995" s="7" t="n"/>
      <c r="C995" s="7" t="n"/>
      <c r="D995" s="8" t="n"/>
      <c r="E995" s="9" t="n"/>
      <c r="F995" s="10">
        <f>IF(OR($B995="",D995="",E995=""),"",D995*E995)</f>
        <v/>
      </c>
      <c r="G995" s="11">
        <f>IF($B995="","",SUMIFS($O$1:O994,$B$1:B994,$B995))</f>
        <v/>
      </c>
      <c r="H995" s="10">
        <f>IF($B995="","",SUMIFS($P$1:P994,$B$1:B994,$B995))</f>
        <v/>
      </c>
      <c r="I995" s="10">
        <f>IF($B995="","",IF(G995&lt;=0,0,H995/G995))</f>
        <v/>
      </c>
      <c r="J995" s="11">
        <f>IF($B995="","",G995+O995)</f>
        <v/>
      </c>
      <c r="K995" s="10">
        <f>IF($B995="","",IF(J995&lt;=0,0,(H995+P995)/J995))</f>
        <v/>
      </c>
      <c r="L995" s="10">
        <f>IF(OR($B995="",UPPER($C995)&lt;&gt;"V"),"",D995*(E995-I995))</f>
        <v/>
      </c>
      <c r="M995" s="12">
        <f>IF(A995="","",YEAR(A995)*100+MONTH(A995))</f>
        <v/>
      </c>
      <c r="N995" s="12">
        <f>IF($B995="","",IF(AND(UPPER($C995)="V",D995&gt;G995),"Venda maior que a posição",IF(AND(UPPER($C995)&lt;&gt;"C",UPPER($C995)&lt;&gt;"V"),"Use C ou V","")))</f>
        <v/>
      </c>
      <c r="O995" s="11">
        <f>IF($B995="","",IF(UPPER($C995)="C",D995,IF(UPPER($C995)="V",-D995,0)))</f>
        <v/>
      </c>
      <c r="P995" s="10">
        <f>IF($B995="","",IF(UPPER($C995)="C",D995*E995,IF(UPPER($C995)="V",-D995*I995,0)))</f>
        <v/>
      </c>
    </row>
    <row r="996">
      <c r="A996" s="6" t="n"/>
      <c r="B996" s="7" t="n"/>
      <c r="C996" s="7" t="n"/>
      <c r="D996" s="8" t="n"/>
      <c r="E996" s="9" t="n"/>
      <c r="F996" s="10">
        <f>IF(OR($B996="",D996="",E996=""),"",D996*E996)</f>
        <v/>
      </c>
      <c r="G996" s="11">
        <f>IF($B996="","",SUMIFS($O$1:O995,$B$1:B995,$B996))</f>
        <v/>
      </c>
      <c r="H996" s="10">
        <f>IF($B996="","",SUMIFS($P$1:P995,$B$1:B995,$B996))</f>
        <v/>
      </c>
      <c r="I996" s="10">
        <f>IF($B996="","",IF(G996&lt;=0,0,H996/G996))</f>
        <v/>
      </c>
      <c r="J996" s="11">
        <f>IF($B996="","",G996+O996)</f>
        <v/>
      </c>
      <c r="K996" s="10">
        <f>IF($B996="","",IF(J996&lt;=0,0,(H996+P996)/J996))</f>
        <v/>
      </c>
      <c r="L996" s="10">
        <f>IF(OR($B996="",UPPER($C996)&lt;&gt;"V"),"",D996*(E996-I996))</f>
        <v/>
      </c>
      <c r="M996" s="12">
        <f>IF(A996="","",YEAR(A996)*100+MONTH(A996))</f>
        <v/>
      </c>
      <c r="N996" s="12">
        <f>IF($B996="","",IF(AND(UPPER($C996)="V",D996&gt;G996),"Venda maior que a posição",IF(AND(UPPER($C996)&lt;&gt;"C",UPPER($C996)&lt;&gt;"V"),"Use C ou V","")))</f>
        <v/>
      </c>
      <c r="O996" s="11">
        <f>IF($B996="","",IF(UPPER($C996)="C",D996,IF(UPPER($C996)="V",-D996,0)))</f>
        <v/>
      </c>
      <c r="P996" s="10">
        <f>IF($B996="","",IF(UPPER($C996)="C",D996*E996,IF(UPPER($C996)="V",-D996*I996,0)))</f>
        <v/>
      </c>
    </row>
    <row r="997">
      <c r="A997" s="6" t="n"/>
      <c r="B997" s="7" t="n"/>
      <c r="C997" s="7" t="n"/>
      <c r="D997" s="8" t="n"/>
      <c r="E997" s="9" t="n"/>
      <c r="F997" s="10">
        <f>IF(OR($B997="",D997="",E997=""),"",D997*E997)</f>
        <v/>
      </c>
      <c r="G997" s="11">
        <f>IF($B997="","",SUMIFS($O$1:O996,$B$1:B996,$B997))</f>
        <v/>
      </c>
      <c r="H997" s="10">
        <f>IF($B997="","",SUMIFS($P$1:P996,$B$1:B996,$B997))</f>
        <v/>
      </c>
      <c r="I997" s="10">
        <f>IF($B997="","",IF(G997&lt;=0,0,H997/G997))</f>
        <v/>
      </c>
      <c r="J997" s="11">
        <f>IF($B997="","",G997+O997)</f>
        <v/>
      </c>
      <c r="K997" s="10">
        <f>IF($B997="","",IF(J997&lt;=0,0,(H997+P997)/J997))</f>
        <v/>
      </c>
      <c r="L997" s="10">
        <f>IF(OR($B997="",UPPER($C997)&lt;&gt;"V"),"",D997*(E997-I997))</f>
        <v/>
      </c>
      <c r="M997" s="12">
        <f>IF(A997="","",YEAR(A997)*100+MONTH(A997))</f>
        <v/>
      </c>
      <c r="N997" s="12">
        <f>IF($B997="","",IF(AND(UPPER($C997)="V",D997&gt;G997),"Venda maior que a posição",IF(AND(UPPER($C997)&lt;&gt;"C",UPPER($C997)&lt;&gt;"V"),"Use C ou V","")))</f>
        <v/>
      </c>
      <c r="O997" s="11">
        <f>IF($B997="","",IF(UPPER($C997)="C",D997,IF(UPPER($C997)="V",-D997,0)))</f>
        <v/>
      </c>
      <c r="P997" s="10">
        <f>IF($B997="","",IF(UPPER($C997)="C",D997*E997,IF(UPPER($C997)="V",-D997*I997,0)))</f>
        <v/>
      </c>
    </row>
    <row r="998">
      <c r="A998" s="6" t="n"/>
      <c r="B998" s="7" t="n"/>
      <c r="C998" s="7" t="n"/>
      <c r="D998" s="8" t="n"/>
      <c r="E998" s="9" t="n"/>
      <c r="F998" s="10">
        <f>IF(OR($B998="",D998="",E998=""),"",D998*E998)</f>
        <v/>
      </c>
      <c r="G998" s="11">
        <f>IF($B998="","",SUMIFS($O$1:O997,$B$1:B997,$B998))</f>
        <v/>
      </c>
      <c r="H998" s="10">
        <f>IF($B998="","",SUMIFS($P$1:P997,$B$1:B997,$B998))</f>
        <v/>
      </c>
      <c r="I998" s="10">
        <f>IF($B998="","",IF(G998&lt;=0,0,H998/G998))</f>
        <v/>
      </c>
      <c r="J998" s="11">
        <f>IF($B998="","",G998+O998)</f>
        <v/>
      </c>
      <c r="K998" s="10">
        <f>IF($B998="","",IF(J998&lt;=0,0,(H998+P998)/J998))</f>
        <v/>
      </c>
      <c r="L998" s="10">
        <f>IF(OR($B998="",UPPER($C998)&lt;&gt;"V"),"",D998*(E998-I998))</f>
        <v/>
      </c>
      <c r="M998" s="12">
        <f>IF(A998="","",YEAR(A998)*100+MONTH(A998))</f>
        <v/>
      </c>
      <c r="N998" s="12">
        <f>IF($B998="","",IF(AND(UPPER($C998)="V",D998&gt;G998),"Venda maior que a posição",IF(AND(UPPER($C998)&lt;&gt;"C",UPPER($C998)&lt;&gt;"V"),"Use C ou V","")))</f>
        <v/>
      </c>
      <c r="O998" s="11">
        <f>IF($B998="","",IF(UPPER($C998)="C",D998,IF(UPPER($C998)="V",-D998,0)))</f>
        <v/>
      </c>
      <c r="P998" s="10">
        <f>IF($B998="","",IF(UPPER($C998)="C",D998*E998,IF(UPPER($C998)="V",-D998*I998,0)))</f>
        <v/>
      </c>
    </row>
    <row r="999">
      <c r="A999" s="6" t="n"/>
      <c r="B999" s="7" t="n"/>
      <c r="C999" s="7" t="n"/>
      <c r="D999" s="8" t="n"/>
      <c r="E999" s="9" t="n"/>
      <c r="F999" s="10">
        <f>IF(OR($B999="",D999="",E999=""),"",D999*E999)</f>
        <v/>
      </c>
      <c r="G999" s="11">
        <f>IF($B999="","",SUMIFS($O$1:O998,$B$1:B998,$B999))</f>
        <v/>
      </c>
      <c r="H999" s="10">
        <f>IF($B999="","",SUMIFS($P$1:P998,$B$1:B998,$B999))</f>
        <v/>
      </c>
      <c r="I999" s="10">
        <f>IF($B999="","",IF(G999&lt;=0,0,H999/G999))</f>
        <v/>
      </c>
      <c r="J999" s="11">
        <f>IF($B999="","",G999+O999)</f>
        <v/>
      </c>
      <c r="K999" s="10">
        <f>IF($B999="","",IF(J999&lt;=0,0,(H999+P999)/J999))</f>
        <v/>
      </c>
      <c r="L999" s="10">
        <f>IF(OR($B999="",UPPER($C999)&lt;&gt;"V"),"",D999*(E999-I999))</f>
        <v/>
      </c>
      <c r="M999" s="12">
        <f>IF(A999="","",YEAR(A999)*100+MONTH(A999))</f>
        <v/>
      </c>
      <c r="N999" s="12">
        <f>IF($B999="","",IF(AND(UPPER($C999)="V",D999&gt;G999),"Venda maior que a posição",IF(AND(UPPER($C999)&lt;&gt;"C",UPPER($C999)&lt;&gt;"V"),"Use C ou V","")))</f>
        <v/>
      </c>
      <c r="O999" s="11">
        <f>IF($B999="","",IF(UPPER($C999)="C",D999,IF(UPPER($C999)="V",-D999,0)))</f>
        <v/>
      </c>
      <c r="P999" s="10">
        <f>IF($B999="","",IF(UPPER($C999)="C",D999*E999,IF(UPPER($C999)="V",-D999*I999,0)))</f>
        <v/>
      </c>
    </row>
    <row r="1000">
      <c r="A1000" s="6" t="n"/>
      <c r="B1000" s="7" t="n"/>
      <c r="C1000" s="7" t="n"/>
      <c r="D1000" s="8" t="n"/>
      <c r="E1000" s="9" t="n"/>
      <c r="F1000" s="10">
        <f>IF(OR($B1000="",D1000="",E1000=""),"",D1000*E1000)</f>
        <v/>
      </c>
      <c r="G1000" s="11">
        <f>IF($B1000="","",SUMIFS($O$1:O999,$B$1:B999,$B1000))</f>
        <v/>
      </c>
      <c r="H1000" s="10">
        <f>IF($B1000="","",SUMIFS($P$1:P999,$B$1:B999,$B1000))</f>
        <v/>
      </c>
      <c r="I1000" s="10">
        <f>IF($B1000="","",IF(G1000&lt;=0,0,H1000/G1000))</f>
        <v/>
      </c>
      <c r="J1000" s="11">
        <f>IF($B1000="","",G1000+O1000)</f>
        <v/>
      </c>
      <c r="K1000" s="10">
        <f>IF($B1000="","",IF(J1000&lt;=0,0,(H1000+P1000)/J1000))</f>
        <v/>
      </c>
      <c r="L1000" s="10">
        <f>IF(OR($B1000="",UPPER($C1000)&lt;&gt;"V"),"",D1000*(E1000-I1000))</f>
        <v/>
      </c>
      <c r="M1000" s="12">
        <f>IF(A1000="","",YEAR(A1000)*100+MONTH(A1000))</f>
        <v/>
      </c>
      <c r="N1000" s="12">
        <f>IF($B1000="","",IF(AND(UPPER($C1000)="V",D1000&gt;G1000),"Venda maior que a posição",IF(AND(UPPER($C1000)&lt;&gt;"C",UPPER($C1000)&lt;&gt;"V"),"Use C ou V","")))</f>
        <v/>
      </c>
      <c r="O1000" s="11">
        <f>IF($B1000="","",IF(UPPER($C1000)="C",D1000,IF(UPPER($C1000)="V",-D1000,0)))</f>
        <v/>
      </c>
      <c r="P1000" s="10">
        <f>IF($B1000="","",IF(UPPER($C1000)="C",D1000*E1000,IF(UPPER($C1000)="V",-D1000*I1000,0)))</f>
        <v/>
      </c>
    </row>
    <row r="1001">
      <c r="A1001" s="6" t="n"/>
      <c r="B1001" s="7" t="n"/>
      <c r="C1001" s="7" t="n"/>
      <c r="D1001" s="8" t="n"/>
      <c r="E1001" s="9" t="n"/>
      <c r="F1001" s="10">
        <f>IF(OR($B1001="",D1001="",E1001=""),"",D1001*E1001)</f>
        <v/>
      </c>
      <c r="G1001" s="11">
        <f>IF($B1001="","",SUMIFS($O$1:O1000,$B$1:B1000,$B1001))</f>
        <v/>
      </c>
      <c r="H1001" s="10">
        <f>IF($B1001="","",SUMIFS($P$1:P1000,$B$1:B1000,$B1001))</f>
        <v/>
      </c>
      <c r="I1001" s="10">
        <f>IF($B1001="","",IF(G1001&lt;=0,0,H1001/G1001))</f>
        <v/>
      </c>
      <c r="J1001" s="11">
        <f>IF($B1001="","",G1001+O1001)</f>
        <v/>
      </c>
      <c r="K1001" s="10">
        <f>IF($B1001="","",IF(J1001&lt;=0,0,(H1001+P1001)/J1001))</f>
        <v/>
      </c>
      <c r="L1001" s="10">
        <f>IF(OR($B1001="",UPPER($C1001)&lt;&gt;"V"),"",D1001*(E1001-I1001))</f>
        <v/>
      </c>
      <c r="M1001" s="12">
        <f>IF(A1001="","",YEAR(A1001)*100+MONTH(A1001))</f>
        <v/>
      </c>
      <c r="N1001" s="12">
        <f>IF($B1001="","",IF(AND(UPPER($C1001)="V",D1001&gt;G1001),"Venda maior que a posição",IF(AND(UPPER($C1001)&lt;&gt;"C",UPPER($C1001)&lt;&gt;"V"),"Use C ou V","")))</f>
        <v/>
      </c>
      <c r="O1001" s="11">
        <f>IF($B1001="","",IF(UPPER($C1001)="C",D1001,IF(UPPER($C1001)="V",-D1001,0)))</f>
        <v/>
      </c>
      <c r="P1001" s="10">
        <f>IF($B1001="","",IF(UPPER($C1001)="C",D1001*E1001,IF(UPPER($C1001)="V",-D1001*I1001,0)))</f>
        <v/>
      </c>
    </row>
  </sheetData>
  <dataValidations count="1">
    <dataValidation sqref="C2:C1001" showDropDown="0" showInputMessage="0" showErrorMessage="1" allowBlank="1" errorTitle="Operação" error="Use C para compra ou V para venda." type="list">
      <formula1>"C,V"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17" customWidth="1" min="4" max="4"/>
    <col width="60" customWidth="1" min="6" max="6"/>
  </cols>
  <sheetData>
    <row r="1" ht="32" customHeight="1">
      <c r="A1" s="5" t="inlineStr">
        <is>
          <t>Ativo (digite o código)</t>
        </is>
      </c>
      <c r="B1" s="5" t="inlineStr">
        <is>
          <t>Quantidade</t>
        </is>
      </c>
      <c r="C1" s="5" t="inlineStr">
        <is>
          <t>Custo da posição (R$)</t>
        </is>
      </c>
      <c r="D1" s="5" t="inlineStr">
        <is>
          <t>Preço médio (R$)</t>
        </is>
      </c>
      <c r="F1" s="2" t="inlineStr">
        <is>
          <t>Para Bens e Direitos, use quantidade e custo da posição em 31/12 — com todas as operações do ano lançadas.</t>
        </is>
      </c>
    </row>
    <row r="2">
      <c r="A2" t="inlineStr">
        <is>
          <t>PETR4</t>
        </is>
      </c>
      <c r="B2" s="11">
        <f>IF($A2="","",SUMIFS('Operações'!$O:$O,'Operações'!$B:$B,$A2))</f>
        <v/>
      </c>
      <c r="C2" s="10">
        <f>IF($A2="","",SUMIFS('Operações'!$P:$P,'Operações'!$B:$B,$A2))</f>
        <v/>
      </c>
      <c r="D2" s="10">
        <f>IF($A2="","",IF(B2&lt;=0,0,C2/B2))</f>
        <v/>
      </c>
    </row>
    <row r="3">
      <c r="A3" t="inlineStr">
        <is>
          <t>VALE3</t>
        </is>
      </c>
      <c r="B3" s="11">
        <f>IF($A3="","",SUMIFS('Operações'!$O:$O,'Operações'!$B:$B,$A3))</f>
        <v/>
      </c>
      <c r="C3" s="10">
        <f>IF($A3="","",SUMIFS('Operações'!$P:$P,'Operações'!$B:$B,$A3))</f>
        <v/>
      </c>
      <c r="D3" s="10">
        <f>IF($A3="","",IF(B3&lt;=0,0,C3/B3))</f>
        <v/>
      </c>
    </row>
    <row r="4">
      <c r="B4" s="11">
        <f>IF($A4="","",SUMIFS('Operações'!$O:$O,'Operações'!$B:$B,$A4))</f>
        <v/>
      </c>
      <c r="C4" s="10">
        <f>IF($A4="","",SUMIFS('Operações'!$P:$P,'Operações'!$B:$B,$A4))</f>
        <v/>
      </c>
      <c r="D4" s="10">
        <f>IF($A4="","",IF(B4&lt;=0,0,C4/B4))</f>
        <v/>
      </c>
    </row>
    <row r="5">
      <c r="B5" s="11">
        <f>IF($A5="","",SUMIFS('Operações'!$O:$O,'Operações'!$B:$B,$A5))</f>
        <v/>
      </c>
      <c r="C5" s="10">
        <f>IF($A5="","",SUMIFS('Operações'!$P:$P,'Operações'!$B:$B,$A5))</f>
        <v/>
      </c>
      <c r="D5" s="10">
        <f>IF($A5="","",IF(B5&lt;=0,0,C5/B5))</f>
        <v/>
      </c>
    </row>
    <row r="6">
      <c r="B6" s="11">
        <f>IF($A6="","",SUMIFS('Operações'!$O:$O,'Operações'!$B:$B,$A6))</f>
        <v/>
      </c>
      <c r="C6" s="10">
        <f>IF($A6="","",SUMIFS('Operações'!$P:$P,'Operações'!$B:$B,$A6))</f>
        <v/>
      </c>
      <c r="D6" s="10">
        <f>IF($A6="","",IF(B6&lt;=0,0,C6/B6))</f>
        <v/>
      </c>
    </row>
    <row r="7">
      <c r="B7" s="11">
        <f>IF($A7="","",SUMIFS('Operações'!$O:$O,'Operações'!$B:$B,$A7))</f>
        <v/>
      </c>
      <c r="C7" s="10">
        <f>IF($A7="","",SUMIFS('Operações'!$P:$P,'Operações'!$B:$B,$A7))</f>
        <v/>
      </c>
      <c r="D7" s="10">
        <f>IF($A7="","",IF(B7&lt;=0,0,C7/B7))</f>
        <v/>
      </c>
    </row>
    <row r="8">
      <c r="B8" s="11">
        <f>IF($A8="","",SUMIFS('Operações'!$O:$O,'Operações'!$B:$B,$A8))</f>
        <v/>
      </c>
      <c r="C8" s="10">
        <f>IF($A8="","",SUMIFS('Operações'!$P:$P,'Operações'!$B:$B,$A8))</f>
        <v/>
      </c>
      <c r="D8" s="10">
        <f>IF($A8="","",IF(B8&lt;=0,0,C8/B8))</f>
        <v/>
      </c>
    </row>
    <row r="9">
      <c r="B9" s="11">
        <f>IF($A9="","",SUMIFS('Operações'!$O:$O,'Operações'!$B:$B,$A9))</f>
        <v/>
      </c>
      <c r="C9" s="10">
        <f>IF($A9="","",SUMIFS('Operações'!$P:$P,'Operações'!$B:$B,$A9))</f>
        <v/>
      </c>
      <c r="D9" s="10">
        <f>IF($A9="","",IF(B9&lt;=0,0,C9/B9))</f>
        <v/>
      </c>
    </row>
    <row r="10">
      <c r="B10" s="11">
        <f>IF($A10="","",SUMIFS('Operações'!$O:$O,'Operações'!$B:$B,$A10))</f>
        <v/>
      </c>
      <c r="C10" s="10">
        <f>IF($A10="","",SUMIFS('Operações'!$P:$P,'Operações'!$B:$B,$A10))</f>
        <v/>
      </c>
      <c r="D10" s="10">
        <f>IF($A10="","",IF(B10&lt;=0,0,C10/B10))</f>
        <v/>
      </c>
    </row>
    <row r="11">
      <c r="B11" s="11">
        <f>IF($A11="","",SUMIFS('Operações'!$O:$O,'Operações'!$B:$B,$A11))</f>
        <v/>
      </c>
      <c r="C11" s="10">
        <f>IF($A11="","",SUMIFS('Operações'!$P:$P,'Operações'!$B:$B,$A11))</f>
        <v/>
      </c>
      <c r="D11" s="10">
        <f>IF($A11="","",IF(B11&lt;=0,0,C11/B11))</f>
        <v/>
      </c>
    </row>
    <row r="12">
      <c r="B12" s="11">
        <f>IF($A12="","",SUMIFS('Operações'!$O:$O,'Operações'!$B:$B,$A12))</f>
        <v/>
      </c>
      <c r="C12" s="10">
        <f>IF($A12="","",SUMIFS('Operações'!$P:$P,'Operações'!$B:$B,$A12))</f>
        <v/>
      </c>
      <c r="D12" s="10">
        <f>IF($A12="","",IF(B12&lt;=0,0,C12/B12))</f>
        <v/>
      </c>
    </row>
    <row r="13">
      <c r="B13" s="11">
        <f>IF($A13="","",SUMIFS('Operações'!$O:$O,'Operações'!$B:$B,$A13))</f>
        <v/>
      </c>
      <c r="C13" s="10">
        <f>IF($A13="","",SUMIFS('Operações'!$P:$P,'Operações'!$B:$B,$A13))</f>
        <v/>
      </c>
      <c r="D13" s="10">
        <f>IF($A13="","",IF(B13&lt;=0,0,C13/B13))</f>
        <v/>
      </c>
    </row>
    <row r="14">
      <c r="B14" s="11">
        <f>IF($A14="","",SUMIFS('Operações'!$O:$O,'Operações'!$B:$B,$A14))</f>
        <v/>
      </c>
      <c r="C14" s="10">
        <f>IF($A14="","",SUMIFS('Operações'!$P:$P,'Operações'!$B:$B,$A14))</f>
        <v/>
      </c>
      <c r="D14" s="10">
        <f>IF($A14="","",IF(B14&lt;=0,0,C14/B14))</f>
        <v/>
      </c>
    </row>
    <row r="15">
      <c r="B15" s="11">
        <f>IF($A15="","",SUMIFS('Operações'!$O:$O,'Operações'!$B:$B,$A15))</f>
        <v/>
      </c>
      <c r="C15" s="10">
        <f>IF($A15="","",SUMIFS('Operações'!$P:$P,'Operações'!$B:$B,$A15))</f>
        <v/>
      </c>
      <c r="D15" s="10">
        <f>IF($A15="","",IF(B15&lt;=0,0,C15/B15))</f>
        <v/>
      </c>
    </row>
    <row r="16">
      <c r="B16" s="11">
        <f>IF($A16="","",SUMIFS('Operações'!$O:$O,'Operações'!$B:$B,$A16))</f>
        <v/>
      </c>
      <c r="C16" s="10">
        <f>IF($A16="","",SUMIFS('Operações'!$P:$P,'Operações'!$B:$B,$A16))</f>
        <v/>
      </c>
      <c r="D16" s="10">
        <f>IF($A16="","",IF(B16&lt;=0,0,C16/B16))</f>
        <v/>
      </c>
    </row>
    <row r="17">
      <c r="B17" s="11">
        <f>IF($A17="","",SUMIFS('Operações'!$O:$O,'Operações'!$B:$B,$A17))</f>
        <v/>
      </c>
      <c r="C17" s="10">
        <f>IF($A17="","",SUMIFS('Operações'!$P:$P,'Operações'!$B:$B,$A17))</f>
        <v/>
      </c>
      <c r="D17" s="10">
        <f>IF($A17="","",IF(B17&lt;=0,0,C17/B17))</f>
        <v/>
      </c>
    </row>
    <row r="18">
      <c r="B18" s="11">
        <f>IF($A18="","",SUMIFS('Operações'!$O:$O,'Operações'!$B:$B,$A18))</f>
        <v/>
      </c>
      <c r="C18" s="10">
        <f>IF($A18="","",SUMIFS('Operações'!$P:$P,'Operações'!$B:$B,$A18))</f>
        <v/>
      </c>
      <c r="D18" s="10">
        <f>IF($A18="","",IF(B18&lt;=0,0,C18/B18))</f>
        <v/>
      </c>
    </row>
    <row r="19">
      <c r="B19" s="11">
        <f>IF($A19="","",SUMIFS('Operações'!$O:$O,'Operações'!$B:$B,$A19))</f>
        <v/>
      </c>
      <c r="C19" s="10">
        <f>IF($A19="","",SUMIFS('Operações'!$P:$P,'Operações'!$B:$B,$A19))</f>
        <v/>
      </c>
      <c r="D19" s="10">
        <f>IF($A19="","",IF(B19&lt;=0,0,C19/B19))</f>
        <v/>
      </c>
    </row>
    <row r="20">
      <c r="B20" s="11">
        <f>IF($A20="","",SUMIFS('Operações'!$O:$O,'Operações'!$B:$B,$A20))</f>
        <v/>
      </c>
      <c r="C20" s="10">
        <f>IF($A20="","",SUMIFS('Operações'!$P:$P,'Operações'!$B:$B,$A20))</f>
        <v/>
      </c>
      <c r="D20" s="10">
        <f>IF($A20="","",IF(B20&lt;=0,0,C20/B20))</f>
        <v/>
      </c>
    </row>
    <row r="21">
      <c r="B21" s="11">
        <f>IF($A21="","",SUMIFS('Operações'!$O:$O,'Operações'!$B:$B,$A21))</f>
        <v/>
      </c>
      <c r="C21" s="10">
        <f>IF($A21="","",SUMIFS('Operações'!$P:$P,'Operações'!$B:$B,$A21))</f>
        <v/>
      </c>
      <c r="D21" s="10">
        <f>IF($A21="","",IF(B21&lt;=0,0,C21/B21))</f>
        <v/>
      </c>
    </row>
    <row r="22">
      <c r="B22" s="11">
        <f>IF($A22="","",SUMIFS('Operações'!$O:$O,'Operações'!$B:$B,$A22))</f>
        <v/>
      </c>
      <c r="C22" s="10">
        <f>IF($A22="","",SUMIFS('Operações'!$P:$P,'Operações'!$B:$B,$A22))</f>
        <v/>
      </c>
      <c r="D22" s="10">
        <f>IF($A22="","",IF(B22&lt;=0,0,C22/B22))</f>
        <v/>
      </c>
    </row>
    <row r="23">
      <c r="B23" s="11">
        <f>IF($A23="","",SUMIFS('Operações'!$O:$O,'Operações'!$B:$B,$A23))</f>
        <v/>
      </c>
      <c r="C23" s="10">
        <f>IF($A23="","",SUMIFS('Operações'!$P:$P,'Operações'!$B:$B,$A23))</f>
        <v/>
      </c>
      <c r="D23" s="10">
        <f>IF($A23="","",IF(B23&lt;=0,0,C23/B23))</f>
        <v/>
      </c>
    </row>
    <row r="24">
      <c r="B24" s="11">
        <f>IF($A24="","",SUMIFS('Operações'!$O:$O,'Operações'!$B:$B,$A24))</f>
        <v/>
      </c>
      <c r="C24" s="10">
        <f>IF($A24="","",SUMIFS('Operações'!$P:$P,'Operações'!$B:$B,$A24))</f>
        <v/>
      </c>
      <c r="D24" s="10">
        <f>IF($A24="","",IF(B24&lt;=0,0,C24/B24))</f>
        <v/>
      </c>
    </row>
    <row r="25">
      <c r="B25" s="11">
        <f>IF($A25="","",SUMIFS('Operações'!$O:$O,'Operações'!$B:$B,$A25))</f>
        <v/>
      </c>
      <c r="C25" s="10">
        <f>IF($A25="","",SUMIFS('Operações'!$P:$P,'Operações'!$B:$B,$A25))</f>
        <v/>
      </c>
      <c r="D25" s="10">
        <f>IF($A25="","",IF(B25&lt;=0,0,C25/B25))</f>
        <v/>
      </c>
    </row>
    <row r="26">
      <c r="B26" s="11">
        <f>IF($A26="","",SUMIFS('Operações'!$O:$O,'Operações'!$B:$B,$A26))</f>
        <v/>
      </c>
      <c r="C26" s="10">
        <f>IF($A26="","",SUMIFS('Operações'!$P:$P,'Operações'!$B:$B,$A26))</f>
        <v/>
      </c>
      <c r="D26" s="10">
        <f>IF($A26="","",IF(B26&lt;=0,0,C26/B26))</f>
        <v/>
      </c>
    </row>
    <row r="27">
      <c r="B27" s="11">
        <f>IF($A27="","",SUMIFS('Operações'!$O:$O,'Operações'!$B:$B,$A27))</f>
        <v/>
      </c>
      <c r="C27" s="10">
        <f>IF($A27="","",SUMIFS('Operações'!$P:$P,'Operações'!$B:$B,$A27))</f>
        <v/>
      </c>
      <c r="D27" s="10">
        <f>IF($A27="","",IF(B27&lt;=0,0,C27/B27))</f>
        <v/>
      </c>
    </row>
    <row r="28">
      <c r="B28" s="11">
        <f>IF($A28="","",SUMIFS('Operações'!$O:$O,'Operações'!$B:$B,$A28))</f>
        <v/>
      </c>
      <c r="C28" s="10">
        <f>IF($A28="","",SUMIFS('Operações'!$P:$P,'Operações'!$B:$B,$A28))</f>
        <v/>
      </c>
      <c r="D28" s="10">
        <f>IF($A28="","",IF(B28&lt;=0,0,C28/B28))</f>
        <v/>
      </c>
    </row>
    <row r="29">
      <c r="B29" s="11">
        <f>IF($A29="","",SUMIFS('Operações'!$O:$O,'Operações'!$B:$B,$A29))</f>
        <v/>
      </c>
      <c r="C29" s="10">
        <f>IF($A29="","",SUMIFS('Operações'!$P:$P,'Operações'!$B:$B,$A29))</f>
        <v/>
      </c>
      <c r="D29" s="10">
        <f>IF($A29="","",IF(B29&lt;=0,0,C29/B29))</f>
        <v/>
      </c>
    </row>
    <row r="30">
      <c r="B30" s="11">
        <f>IF($A30="","",SUMIFS('Operações'!$O:$O,'Operações'!$B:$B,$A30))</f>
        <v/>
      </c>
      <c r="C30" s="10">
        <f>IF($A30="","",SUMIFS('Operações'!$P:$P,'Operações'!$B:$B,$A30))</f>
        <v/>
      </c>
      <c r="D30" s="10">
        <f>IF($A30="","",IF(B30&lt;=0,0,C30/B30))</f>
        <v/>
      </c>
    </row>
    <row r="31">
      <c r="B31" s="11">
        <f>IF($A31="","",SUMIFS('Operações'!$O:$O,'Operações'!$B:$B,$A31))</f>
        <v/>
      </c>
      <c r="C31" s="10">
        <f>IF($A31="","",SUMIFS('Operações'!$P:$P,'Operações'!$B:$B,$A31))</f>
        <v/>
      </c>
      <c r="D31" s="10">
        <f>IF($A31="","",IF(B31&lt;=0,0,C31/B31))</f>
        <v/>
      </c>
    </row>
    <row r="32">
      <c r="B32" s="11">
        <f>IF($A32="","",SUMIFS('Operações'!$O:$O,'Operações'!$B:$B,$A32))</f>
        <v/>
      </c>
      <c r="C32" s="10">
        <f>IF($A32="","",SUMIFS('Operações'!$P:$P,'Operações'!$B:$B,$A32))</f>
        <v/>
      </c>
      <c r="D32" s="10">
        <f>IF($A32="","",IF(B32&lt;=0,0,C32/B32))</f>
        <v/>
      </c>
    </row>
    <row r="33">
      <c r="B33" s="11">
        <f>IF($A33="","",SUMIFS('Operações'!$O:$O,'Operações'!$B:$B,$A33))</f>
        <v/>
      </c>
      <c r="C33" s="10">
        <f>IF($A33="","",SUMIFS('Operações'!$P:$P,'Operações'!$B:$B,$A33))</f>
        <v/>
      </c>
      <c r="D33" s="10">
        <f>IF($A33="","",IF(B33&lt;=0,0,C33/B33))</f>
        <v/>
      </c>
    </row>
    <row r="34">
      <c r="B34" s="11">
        <f>IF($A34="","",SUMIFS('Operações'!$O:$O,'Operações'!$B:$B,$A34))</f>
        <v/>
      </c>
      <c r="C34" s="10">
        <f>IF($A34="","",SUMIFS('Operações'!$P:$P,'Operações'!$B:$B,$A34))</f>
        <v/>
      </c>
      <c r="D34" s="10">
        <f>IF($A34="","",IF(B34&lt;=0,0,C34/B34))</f>
        <v/>
      </c>
    </row>
    <row r="35">
      <c r="B35" s="11">
        <f>IF($A35="","",SUMIFS('Operações'!$O:$O,'Operações'!$B:$B,$A35))</f>
        <v/>
      </c>
      <c r="C35" s="10">
        <f>IF($A35="","",SUMIFS('Operações'!$P:$P,'Operações'!$B:$B,$A35))</f>
        <v/>
      </c>
      <c r="D35" s="10">
        <f>IF($A35="","",IF(B35&lt;=0,0,C35/B35))</f>
        <v/>
      </c>
    </row>
    <row r="36">
      <c r="B36" s="11">
        <f>IF($A36="","",SUMIFS('Operações'!$O:$O,'Operações'!$B:$B,$A36))</f>
        <v/>
      </c>
      <c r="C36" s="10">
        <f>IF($A36="","",SUMIFS('Operações'!$P:$P,'Operações'!$B:$B,$A36))</f>
        <v/>
      </c>
      <c r="D36" s="10">
        <f>IF($A36="","",IF(B36&lt;=0,0,C36/B36))</f>
        <v/>
      </c>
    </row>
    <row r="37">
      <c r="B37" s="11">
        <f>IF($A37="","",SUMIFS('Operações'!$O:$O,'Operações'!$B:$B,$A37))</f>
        <v/>
      </c>
      <c r="C37" s="10">
        <f>IF($A37="","",SUMIFS('Operações'!$P:$P,'Operações'!$B:$B,$A37))</f>
        <v/>
      </c>
      <c r="D37" s="10">
        <f>IF($A37="","",IF(B37&lt;=0,0,C37/B37))</f>
        <v/>
      </c>
    </row>
    <row r="38">
      <c r="B38" s="11">
        <f>IF($A38="","",SUMIFS('Operações'!$O:$O,'Operações'!$B:$B,$A38))</f>
        <v/>
      </c>
      <c r="C38" s="10">
        <f>IF($A38="","",SUMIFS('Operações'!$P:$P,'Operações'!$B:$B,$A38))</f>
        <v/>
      </c>
      <c r="D38" s="10">
        <f>IF($A38="","",IF(B38&lt;=0,0,C38/B38))</f>
        <v/>
      </c>
    </row>
    <row r="39">
      <c r="B39" s="11">
        <f>IF($A39="","",SUMIFS('Operações'!$O:$O,'Operações'!$B:$B,$A39))</f>
        <v/>
      </c>
      <c r="C39" s="10">
        <f>IF($A39="","",SUMIFS('Operações'!$P:$P,'Operações'!$B:$B,$A39))</f>
        <v/>
      </c>
      <c r="D39" s="10">
        <f>IF($A39="","",IF(B39&lt;=0,0,C39/B39))</f>
        <v/>
      </c>
    </row>
    <row r="40">
      <c r="B40" s="11">
        <f>IF($A40="","",SUMIFS('Operações'!$O:$O,'Operações'!$B:$B,$A40))</f>
        <v/>
      </c>
      <c r="C40" s="10">
        <f>IF($A40="","",SUMIFS('Operações'!$P:$P,'Operações'!$B:$B,$A40))</f>
        <v/>
      </c>
      <c r="D40" s="10">
        <f>IF($A40="","",IF(B40&lt;=0,0,C40/B40))</f>
        <v/>
      </c>
    </row>
    <row r="41">
      <c r="B41" s="11">
        <f>IF($A41="","",SUMIFS('Operações'!$O:$O,'Operações'!$B:$B,$A41))</f>
        <v/>
      </c>
      <c r="C41" s="10">
        <f>IF($A41="","",SUMIFS('Operações'!$P:$P,'Operações'!$B:$B,$A41))</f>
        <v/>
      </c>
      <c r="D41" s="10">
        <f>IF($A41="","",IF(B41&lt;=0,0,C41/B41))</f>
        <v/>
      </c>
    </row>
    <row r="42">
      <c r="B42" s="11">
        <f>IF($A42="","",SUMIFS('Operações'!$O:$O,'Operações'!$B:$B,$A42))</f>
        <v/>
      </c>
      <c r="C42" s="10">
        <f>IF($A42="","",SUMIFS('Operações'!$P:$P,'Operações'!$B:$B,$A42))</f>
        <v/>
      </c>
      <c r="D42" s="10">
        <f>IF($A42="","",IF(B42&lt;=0,0,C42/B42))</f>
        <v/>
      </c>
    </row>
    <row r="43">
      <c r="B43" s="11">
        <f>IF($A43="","",SUMIFS('Operações'!$O:$O,'Operações'!$B:$B,$A43))</f>
        <v/>
      </c>
      <c r="C43" s="10">
        <f>IF($A43="","",SUMIFS('Operações'!$P:$P,'Operações'!$B:$B,$A43))</f>
        <v/>
      </c>
      <c r="D43" s="10">
        <f>IF($A43="","",IF(B43&lt;=0,0,C43/B43))</f>
        <v/>
      </c>
    </row>
    <row r="44">
      <c r="B44" s="11">
        <f>IF($A44="","",SUMIFS('Operações'!$O:$O,'Operações'!$B:$B,$A44))</f>
        <v/>
      </c>
      <c r="C44" s="10">
        <f>IF($A44="","",SUMIFS('Operações'!$P:$P,'Operações'!$B:$B,$A44))</f>
        <v/>
      </c>
      <c r="D44" s="10">
        <f>IF($A44="","",IF(B44&lt;=0,0,C44/B44))</f>
        <v/>
      </c>
    </row>
    <row r="45">
      <c r="B45" s="11">
        <f>IF($A45="","",SUMIFS('Operações'!$O:$O,'Operações'!$B:$B,$A45))</f>
        <v/>
      </c>
      <c r="C45" s="10">
        <f>IF($A45="","",SUMIFS('Operações'!$P:$P,'Operações'!$B:$B,$A45))</f>
        <v/>
      </c>
      <c r="D45" s="10">
        <f>IF($A45="","",IF(B45&lt;=0,0,C45/B45))</f>
        <v/>
      </c>
    </row>
    <row r="46">
      <c r="B46" s="11">
        <f>IF($A46="","",SUMIFS('Operações'!$O:$O,'Operações'!$B:$B,$A46))</f>
        <v/>
      </c>
      <c r="C46" s="10">
        <f>IF($A46="","",SUMIFS('Operações'!$P:$P,'Operações'!$B:$B,$A46))</f>
        <v/>
      </c>
      <c r="D46" s="10">
        <f>IF($A46="","",IF(B46&lt;=0,0,C46/B46))</f>
        <v/>
      </c>
    </row>
    <row r="47">
      <c r="B47" s="11">
        <f>IF($A47="","",SUMIFS('Operações'!$O:$O,'Operações'!$B:$B,$A47))</f>
        <v/>
      </c>
      <c r="C47" s="10">
        <f>IF($A47="","",SUMIFS('Operações'!$P:$P,'Operações'!$B:$B,$A47))</f>
        <v/>
      </c>
      <c r="D47" s="10">
        <f>IF($A47="","",IF(B47&lt;=0,0,C47/B47))</f>
        <v/>
      </c>
    </row>
    <row r="48">
      <c r="B48" s="11">
        <f>IF($A48="","",SUMIFS('Operações'!$O:$O,'Operações'!$B:$B,$A48))</f>
        <v/>
      </c>
      <c r="C48" s="10">
        <f>IF($A48="","",SUMIFS('Operações'!$P:$P,'Operações'!$B:$B,$A48))</f>
        <v/>
      </c>
      <c r="D48" s="10">
        <f>IF($A48="","",IF(B48&lt;=0,0,C48/B48))</f>
        <v/>
      </c>
    </row>
    <row r="49">
      <c r="B49" s="11">
        <f>IF($A49="","",SUMIFS('Operações'!$O:$O,'Operações'!$B:$B,$A49))</f>
        <v/>
      </c>
      <c r="C49" s="10">
        <f>IF($A49="","",SUMIFS('Operações'!$P:$P,'Operações'!$B:$B,$A49))</f>
        <v/>
      </c>
      <c r="D49" s="10">
        <f>IF($A49="","",IF(B49&lt;=0,0,C49/B49))</f>
        <v/>
      </c>
    </row>
    <row r="50">
      <c r="B50" s="11">
        <f>IF($A50="","",SUMIFS('Operações'!$O:$O,'Operações'!$B:$B,$A50))</f>
        <v/>
      </c>
      <c r="C50" s="10">
        <f>IF($A50="","",SUMIFS('Operações'!$P:$P,'Operações'!$B:$B,$A50))</f>
        <v/>
      </c>
      <c r="D50" s="10">
        <f>IF($A50="","",IF(B50&lt;=0,0,C50/B50))</f>
        <v/>
      </c>
    </row>
    <row r="51">
      <c r="B51" s="11">
        <f>IF($A51="","",SUMIFS('Operações'!$O:$O,'Operações'!$B:$B,$A51))</f>
        <v/>
      </c>
      <c r="C51" s="10">
        <f>IF($A51="","",SUMIFS('Operações'!$P:$P,'Operações'!$B:$B,$A51))</f>
        <v/>
      </c>
      <c r="D51" s="10">
        <f>IF($A51="","",IF(B51&lt;=0,0,C51/B51))</f>
        <v/>
      </c>
    </row>
    <row r="52">
      <c r="B52" s="11">
        <f>IF($A52="","",SUMIFS('Operações'!$O:$O,'Operações'!$B:$B,$A52))</f>
        <v/>
      </c>
      <c r="C52" s="10">
        <f>IF($A52="","",SUMIFS('Operações'!$P:$P,'Operações'!$B:$B,$A52))</f>
        <v/>
      </c>
      <c r="D52" s="10">
        <f>IF($A52="","",IF(B52&lt;=0,0,C52/B52))</f>
        <v/>
      </c>
    </row>
    <row r="53">
      <c r="B53" s="11">
        <f>IF($A53="","",SUMIFS('Operações'!$O:$O,'Operações'!$B:$B,$A53))</f>
        <v/>
      </c>
      <c r="C53" s="10">
        <f>IF($A53="","",SUMIFS('Operações'!$P:$P,'Operações'!$B:$B,$A53))</f>
        <v/>
      </c>
      <c r="D53" s="10">
        <f>IF($A53="","",IF(B53&lt;=0,0,C53/B53))</f>
        <v/>
      </c>
    </row>
    <row r="54">
      <c r="B54" s="11">
        <f>IF($A54="","",SUMIFS('Operações'!$O:$O,'Operações'!$B:$B,$A54))</f>
        <v/>
      </c>
      <c r="C54" s="10">
        <f>IF($A54="","",SUMIFS('Operações'!$P:$P,'Operações'!$B:$B,$A54))</f>
        <v/>
      </c>
      <c r="D54" s="10">
        <f>IF($A54="","",IF(B54&lt;=0,0,C54/B54))</f>
        <v/>
      </c>
    </row>
    <row r="55">
      <c r="B55" s="11">
        <f>IF($A55="","",SUMIFS('Operações'!$O:$O,'Operações'!$B:$B,$A55))</f>
        <v/>
      </c>
      <c r="C55" s="10">
        <f>IF($A55="","",SUMIFS('Operações'!$P:$P,'Operações'!$B:$B,$A55))</f>
        <v/>
      </c>
      <c r="D55" s="10">
        <f>IF($A55="","",IF(B55&lt;=0,0,C55/B55))</f>
        <v/>
      </c>
    </row>
    <row r="56">
      <c r="B56" s="11">
        <f>IF($A56="","",SUMIFS('Operações'!$O:$O,'Operações'!$B:$B,$A56))</f>
        <v/>
      </c>
      <c r="C56" s="10">
        <f>IF($A56="","",SUMIFS('Operações'!$P:$P,'Operações'!$B:$B,$A56))</f>
        <v/>
      </c>
      <c r="D56" s="10">
        <f>IF($A56="","",IF(B56&lt;=0,0,C56/B56))</f>
        <v/>
      </c>
    </row>
    <row r="57">
      <c r="B57" s="11">
        <f>IF($A57="","",SUMIFS('Operações'!$O:$O,'Operações'!$B:$B,$A57))</f>
        <v/>
      </c>
      <c r="C57" s="10">
        <f>IF($A57="","",SUMIFS('Operações'!$P:$P,'Operações'!$B:$B,$A57))</f>
        <v/>
      </c>
      <c r="D57" s="10">
        <f>IF($A57="","",IF(B57&lt;=0,0,C57/B57))</f>
        <v/>
      </c>
    </row>
    <row r="58">
      <c r="B58" s="11">
        <f>IF($A58="","",SUMIFS('Operações'!$O:$O,'Operações'!$B:$B,$A58))</f>
        <v/>
      </c>
      <c r="C58" s="10">
        <f>IF($A58="","",SUMIFS('Operações'!$P:$P,'Operações'!$B:$B,$A58))</f>
        <v/>
      </c>
      <c r="D58" s="10">
        <f>IF($A58="","",IF(B58&lt;=0,0,C58/B58))</f>
        <v/>
      </c>
    </row>
    <row r="59">
      <c r="B59" s="11">
        <f>IF($A59="","",SUMIFS('Operações'!$O:$O,'Operações'!$B:$B,$A59))</f>
        <v/>
      </c>
      <c r="C59" s="10">
        <f>IF($A59="","",SUMIFS('Operações'!$P:$P,'Operações'!$B:$B,$A59))</f>
        <v/>
      </c>
      <c r="D59" s="10">
        <f>IF($A59="","",IF(B59&lt;=0,0,C59/B59))</f>
        <v/>
      </c>
    </row>
    <row r="60">
      <c r="B60" s="11">
        <f>IF($A60="","",SUMIFS('Operações'!$O:$O,'Operações'!$B:$B,$A60))</f>
        <v/>
      </c>
      <c r="C60" s="10">
        <f>IF($A60="","",SUMIFS('Operações'!$P:$P,'Operações'!$B:$B,$A60))</f>
        <v/>
      </c>
      <c r="D60" s="10">
        <f>IF($A60="","",IF(B60&lt;=0,0,C60/B60))</f>
        <v/>
      </c>
    </row>
    <row r="61">
      <c r="B61" s="11">
        <f>IF($A61="","",SUMIFS('Operações'!$O:$O,'Operações'!$B:$B,$A61))</f>
        <v/>
      </c>
      <c r="C61" s="10">
        <f>IF($A61="","",SUMIFS('Operações'!$P:$P,'Operações'!$B:$B,$A61))</f>
        <v/>
      </c>
      <c r="D61" s="10">
        <f>IF($A61="","",IF(B61&lt;=0,0,C61/B61))</f>
        <v/>
      </c>
    </row>
    <row r="62">
      <c r="B62" s="11">
        <f>IF($A62="","",SUMIFS('Operações'!$O:$O,'Operações'!$B:$B,$A62))</f>
        <v/>
      </c>
      <c r="C62" s="10">
        <f>IF($A62="","",SUMIFS('Operações'!$P:$P,'Operações'!$B:$B,$A62))</f>
        <v/>
      </c>
      <c r="D62" s="10">
        <f>IF($A62="","",IF(B62&lt;=0,0,C62/B62))</f>
        <v/>
      </c>
    </row>
    <row r="63">
      <c r="B63" s="11">
        <f>IF($A63="","",SUMIFS('Operações'!$O:$O,'Operações'!$B:$B,$A63))</f>
        <v/>
      </c>
      <c r="C63" s="10">
        <f>IF($A63="","",SUMIFS('Operações'!$P:$P,'Operações'!$B:$B,$A63))</f>
        <v/>
      </c>
      <c r="D63" s="10">
        <f>IF($A63="","",IF(B63&lt;=0,0,C63/B63))</f>
        <v/>
      </c>
    </row>
    <row r="64">
      <c r="B64" s="11">
        <f>IF($A64="","",SUMIFS('Operações'!$O:$O,'Operações'!$B:$B,$A64))</f>
        <v/>
      </c>
      <c r="C64" s="10">
        <f>IF($A64="","",SUMIFS('Operações'!$P:$P,'Operações'!$B:$B,$A64))</f>
        <v/>
      </c>
      <c r="D64" s="10">
        <f>IF($A64="","",IF(B64&lt;=0,0,C64/B64))</f>
        <v/>
      </c>
    </row>
    <row r="65">
      <c r="B65" s="11">
        <f>IF($A65="","",SUMIFS('Operações'!$O:$O,'Operações'!$B:$B,$A65))</f>
        <v/>
      </c>
      <c r="C65" s="10">
        <f>IF($A65="","",SUMIFS('Operações'!$P:$P,'Operações'!$B:$B,$A65))</f>
        <v/>
      </c>
      <c r="D65" s="10">
        <f>IF($A65="","",IF(B65&lt;=0,0,C65/B65))</f>
        <v/>
      </c>
    </row>
    <row r="66">
      <c r="B66" s="11">
        <f>IF($A66="","",SUMIFS('Operações'!$O:$O,'Operações'!$B:$B,$A66))</f>
        <v/>
      </c>
      <c r="C66" s="10">
        <f>IF($A66="","",SUMIFS('Operações'!$P:$P,'Operações'!$B:$B,$A66))</f>
        <v/>
      </c>
      <c r="D66" s="10">
        <f>IF($A66="","",IF(B66&lt;=0,0,C66/B66))</f>
        <v/>
      </c>
    </row>
    <row r="67">
      <c r="B67" s="11">
        <f>IF($A67="","",SUMIFS('Operações'!$O:$O,'Operações'!$B:$B,$A67))</f>
        <v/>
      </c>
      <c r="C67" s="10">
        <f>IF($A67="","",SUMIFS('Operações'!$P:$P,'Operações'!$B:$B,$A67))</f>
        <v/>
      </c>
      <c r="D67" s="10">
        <f>IF($A67="","",IF(B67&lt;=0,0,C67/B67))</f>
        <v/>
      </c>
    </row>
    <row r="68">
      <c r="B68" s="11">
        <f>IF($A68="","",SUMIFS('Operações'!$O:$O,'Operações'!$B:$B,$A68))</f>
        <v/>
      </c>
      <c r="C68" s="10">
        <f>IF($A68="","",SUMIFS('Operações'!$P:$P,'Operações'!$B:$B,$A68))</f>
        <v/>
      </c>
      <c r="D68" s="10">
        <f>IF($A68="","",IF(B68&lt;=0,0,C68/B68))</f>
        <v/>
      </c>
    </row>
    <row r="69">
      <c r="B69" s="11">
        <f>IF($A69="","",SUMIFS('Operações'!$O:$O,'Operações'!$B:$B,$A69))</f>
        <v/>
      </c>
      <c r="C69" s="10">
        <f>IF($A69="","",SUMIFS('Operações'!$P:$P,'Operações'!$B:$B,$A69))</f>
        <v/>
      </c>
      <c r="D69" s="10">
        <f>IF($A69="","",IF(B69&lt;=0,0,C69/B69))</f>
        <v/>
      </c>
    </row>
    <row r="70">
      <c r="B70" s="11">
        <f>IF($A70="","",SUMIFS('Operações'!$O:$O,'Operações'!$B:$B,$A70))</f>
        <v/>
      </c>
      <c r="C70" s="10">
        <f>IF($A70="","",SUMIFS('Operações'!$P:$P,'Operações'!$B:$B,$A70))</f>
        <v/>
      </c>
      <c r="D70" s="10">
        <f>IF($A70="","",IF(B70&lt;=0,0,C70/B70))</f>
        <v/>
      </c>
    </row>
    <row r="71">
      <c r="B71" s="11">
        <f>IF($A71="","",SUMIFS('Operações'!$O:$O,'Operações'!$B:$B,$A71))</f>
        <v/>
      </c>
      <c r="C71" s="10">
        <f>IF($A71="","",SUMIFS('Operações'!$P:$P,'Operações'!$B:$B,$A71))</f>
        <v/>
      </c>
      <c r="D71" s="10">
        <f>IF($A71="","",IF(B71&lt;=0,0,C71/B71))</f>
        <v/>
      </c>
    </row>
    <row r="72">
      <c r="B72" s="11">
        <f>IF($A72="","",SUMIFS('Operações'!$O:$O,'Operações'!$B:$B,$A72))</f>
        <v/>
      </c>
      <c r="C72" s="10">
        <f>IF($A72="","",SUMIFS('Operações'!$P:$P,'Operações'!$B:$B,$A72))</f>
        <v/>
      </c>
      <c r="D72" s="10">
        <f>IF($A72="","",IF(B72&lt;=0,0,C72/B72))</f>
        <v/>
      </c>
    </row>
    <row r="73">
      <c r="B73" s="11">
        <f>IF($A73="","",SUMIFS('Operações'!$O:$O,'Operações'!$B:$B,$A73))</f>
        <v/>
      </c>
      <c r="C73" s="10">
        <f>IF($A73="","",SUMIFS('Operações'!$P:$P,'Operações'!$B:$B,$A73))</f>
        <v/>
      </c>
      <c r="D73" s="10">
        <f>IF($A73="","",IF(B73&lt;=0,0,C73/B73))</f>
        <v/>
      </c>
    </row>
    <row r="74">
      <c r="B74" s="11">
        <f>IF($A74="","",SUMIFS('Operações'!$O:$O,'Operações'!$B:$B,$A74))</f>
        <v/>
      </c>
      <c r="C74" s="10">
        <f>IF($A74="","",SUMIFS('Operações'!$P:$P,'Operações'!$B:$B,$A74))</f>
        <v/>
      </c>
      <c r="D74" s="10">
        <f>IF($A74="","",IF(B74&lt;=0,0,C74/B74))</f>
        <v/>
      </c>
    </row>
    <row r="75">
      <c r="B75" s="11">
        <f>IF($A75="","",SUMIFS('Operações'!$O:$O,'Operações'!$B:$B,$A75))</f>
        <v/>
      </c>
      <c r="C75" s="10">
        <f>IF($A75="","",SUMIFS('Operações'!$P:$P,'Operações'!$B:$B,$A75))</f>
        <v/>
      </c>
      <c r="D75" s="10">
        <f>IF($A75="","",IF(B75&lt;=0,0,C75/B75))</f>
        <v/>
      </c>
    </row>
    <row r="76">
      <c r="B76" s="11">
        <f>IF($A76="","",SUMIFS('Operações'!$O:$O,'Operações'!$B:$B,$A76))</f>
        <v/>
      </c>
      <c r="C76" s="10">
        <f>IF($A76="","",SUMIFS('Operações'!$P:$P,'Operações'!$B:$B,$A76))</f>
        <v/>
      </c>
      <c r="D76" s="10">
        <f>IF($A76="","",IF(B76&lt;=0,0,C76/B76))</f>
        <v/>
      </c>
    </row>
    <row r="77">
      <c r="B77" s="11">
        <f>IF($A77="","",SUMIFS('Operações'!$O:$O,'Operações'!$B:$B,$A77))</f>
        <v/>
      </c>
      <c r="C77" s="10">
        <f>IF($A77="","",SUMIFS('Operações'!$P:$P,'Operações'!$B:$B,$A77))</f>
        <v/>
      </c>
      <c r="D77" s="10">
        <f>IF($A77="","",IF(B77&lt;=0,0,C77/B77))</f>
        <v/>
      </c>
    </row>
    <row r="78">
      <c r="B78" s="11">
        <f>IF($A78="","",SUMIFS('Operações'!$O:$O,'Operações'!$B:$B,$A78))</f>
        <v/>
      </c>
      <c r="C78" s="10">
        <f>IF($A78="","",SUMIFS('Operações'!$P:$P,'Operações'!$B:$B,$A78))</f>
        <v/>
      </c>
      <c r="D78" s="10">
        <f>IF($A78="","",IF(B78&lt;=0,0,C78/B78))</f>
        <v/>
      </c>
    </row>
    <row r="79">
      <c r="B79" s="11">
        <f>IF($A79="","",SUMIFS('Operações'!$O:$O,'Operações'!$B:$B,$A79))</f>
        <v/>
      </c>
      <c r="C79" s="10">
        <f>IF($A79="","",SUMIFS('Operações'!$P:$P,'Operações'!$B:$B,$A79))</f>
        <v/>
      </c>
      <c r="D79" s="10">
        <f>IF($A79="","",IF(B79&lt;=0,0,C79/B79))</f>
        <v/>
      </c>
    </row>
    <row r="80">
      <c r="B80" s="11">
        <f>IF($A80="","",SUMIFS('Operações'!$O:$O,'Operações'!$B:$B,$A80))</f>
        <v/>
      </c>
      <c r="C80" s="10">
        <f>IF($A80="","",SUMIFS('Operações'!$P:$P,'Operações'!$B:$B,$A80))</f>
        <v/>
      </c>
      <c r="D80" s="10">
        <f>IF($A80="","",IF(B80&lt;=0,0,C80/B80))</f>
        <v/>
      </c>
    </row>
    <row r="81">
      <c r="B81" s="11">
        <f>IF($A81="","",SUMIFS('Operações'!$O:$O,'Operações'!$B:$B,$A81))</f>
        <v/>
      </c>
      <c r="C81" s="10">
        <f>IF($A81="","",SUMIFS('Operações'!$P:$P,'Operações'!$B:$B,$A81))</f>
        <v/>
      </c>
      <c r="D81" s="10">
        <f>IF($A81="","",IF(B81&lt;=0,0,C81/B81))</f>
        <v/>
      </c>
    </row>
    <row r="82">
      <c r="B82" s="11">
        <f>IF($A82="","",SUMIFS('Operações'!$O:$O,'Operações'!$B:$B,$A82))</f>
        <v/>
      </c>
      <c r="C82" s="10">
        <f>IF($A82="","",SUMIFS('Operações'!$P:$P,'Operações'!$B:$B,$A82))</f>
        <v/>
      </c>
      <c r="D82" s="10">
        <f>IF($A82="","",IF(B82&lt;=0,0,C82/B82))</f>
        <v/>
      </c>
    </row>
    <row r="83">
      <c r="B83" s="11">
        <f>IF($A83="","",SUMIFS('Operações'!$O:$O,'Operações'!$B:$B,$A83))</f>
        <v/>
      </c>
      <c r="C83" s="10">
        <f>IF($A83="","",SUMIFS('Operações'!$P:$P,'Operações'!$B:$B,$A83))</f>
        <v/>
      </c>
      <c r="D83" s="10">
        <f>IF($A83="","",IF(B83&lt;=0,0,C83/B83))</f>
        <v/>
      </c>
    </row>
    <row r="84">
      <c r="B84" s="11">
        <f>IF($A84="","",SUMIFS('Operações'!$O:$O,'Operações'!$B:$B,$A84))</f>
        <v/>
      </c>
      <c r="C84" s="10">
        <f>IF($A84="","",SUMIFS('Operações'!$P:$P,'Operações'!$B:$B,$A84))</f>
        <v/>
      </c>
      <c r="D84" s="10">
        <f>IF($A84="","",IF(B84&lt;=0,0,C84/B84))</f>
        <v/>
      </c>
    </row>
    <row r="85">
      <c r="B85" s="11">
        <f>IF($A85="","",SUMIFS('Operações'!$O:$O,'Operações'!$B:$B,$A85))</f>
        <v/>
      </c>
      <c r="C85" s="10">
        <f>IF($A85="","",SUMIFS('Operações'!$P:$P,'Operações'!$B:$B,$A85))</f>
        <v/>
      </c>
      <c r="D85" s="10">
        <f>IF($A85="","",IF(B85&lt;=0,0,C85/B85))</f>
        <v/>
      </c>
    </row>
    <row r="86">
      <c r="B86" s="11">
        <f>IF($A86="","",SUMIFS('Operações'!$O:$O,'Operações'!$B:$B,$A86))</f>
        <v/>
      </c>
      <c r="C86" s="10">
        <f>IF($A86="","",SUMIFS('Operações'!$P:$P,'Operações'!$B:$B,$A86))</f>
        <v/>
      </c>
      <c r="D86" s="10">
        <f>IF($A86="","",IF(B86&lt;=0,0,C86/B86))</f>
        <v/>
      </c>
    </row>
    <row r="87">
      <c r="B87" s="11">
        <f>IF($A87="","",SUMIFS('Operações'!$O:$O,'Operações'!$B:$B,$A87))</f>
        <v/>
      </c>
      <c r="C87" s="10">
        <f>IF($A87="","",SUMIFS('Operações'!$P:$P,'Operações'!$B:$B,$A87))</f>
        <v/>
      </c>
      <c r="D87" s="10">
        <f>IF($A87="","",IF(B87&lt;=0,0,C87/B87))</f>
        <v/>
      </c>
    </row>
    <row r="88">
      <c r="B88" s="11">
        <f>IF($A88="","",SUMIFS('Operações'!$O:$O,'Operações'!$B:$B,$A88))</f>
        <v/>
      </c>
      <c r="C88" s="10">
        <f>IF($A88="","",SUMIFS('Operações'!$P:$P,'Operações'!$B:$B,$A88))</f>
        <v/>
      </c>
      <c r="D88" s="10">
        <f>IF($A88="","",IF(B88&lt;=0,0,C88/B88))</f>
        <v/>
      </c>
    </row>
    <row r="89">
      <c r="B89" s="11">
        <f>IF($A89="","",SUMIFS('Operações'!$O:$O,'Operações'!$B:$B,$A89))</f>
        <v/>
      </c>
      <c r="C89" s="10">
        <f>IF($A89="","",SUMIFS('Operações'!$P:$P,'Operações'!$B:$B,$A89))</f>
        <v/>
      </c>
      <c r="D89" s="10">
        <f>IF($A89="","",IF(B89&lt;=0,0,C89/B89))</f>
        <v/>
      </c>
    </row>
    <row r="90">
      <c r="B90" s="11">
        <f>IF($A90="","",SUMIFS('Operações'!$O:$O,'Operações'!$B:$B,$A90))</f>
        <v/>
      </c>
      <c r="C90" s="10">
        <f>IF($A90="","",SUMIFS('Operações'!$P:$P,'Operações'!$B:$B,$A90))</f>
        <v/>
      </c>
      <c r="D90" s="10">
        <f>IF($A90="","",IF(B90&lt;=0,0,C90/B90))</f>
        <v/>
      </c>
    </row>
    <row r="91">
      <c r="B91" s="11">
        <f>IF($A91="","",SUMIFS('Operações'!$O:$O,'Operações'!$B:$B,$A91))</f>
        <v/>
      </c>
      <c r="C91" s="10">
        <f>IF($A91="","",SUMIFS('Operações'!$P:$P,'Operações'!$B:$B,$A91))</f>
        <v/>
      </c>
      <c r="D91" s="10">
        <f>IF($A91="","",IF(B91&lt;=0,0,C91/B91))</f>
        <v/>
      </c>
    </row>
    <row r="92">
      <c r="B92" s="11">
        <f>IF($A92="","",SUMIFS('Operações'!$O:$O,'Operações'!$B:$B,$A92))</f>
        <v/>
      </c>
      <c r="C92" s="10">
        <f>IF($A92="","",SUMIFS('Operações'!$P:$P,'Operações'!$B:$B,$A92))</f>
        <v/>
      </c>
      <c r="D92" s="10">
        <f>IF($A92="","",IF(B92&lt;=0,0,C92/B92))</f>
        <v/>
      </c>
    </row>
    <row r="93">
      <c r="B93" s="11">
        <f>IF($A93="","",SUMIFS('Operações'!$O:$O,'Operações'!$B:$B,$A93))</f>
        <v/>
      </c>
      <c r="C93" s="10">
        <f>IF($A93="","",SUMIFS('Operações'!$P:$P,'Operações'!$B:$B,$A93))</f>
        <v/>
      </c>
      <c r="D93" s="10">
        <f>IF($A93="","",IF(B93&lt;=0,0,C93/B93))</f>
        <v/>
      </c>
    </row>
    <row r="94">
      <c r="B94" s="11">
        <f>IF($A94="","",SUMIFS('Operações'!$O:$O,'Operações'!$B:$B,$A94))</f>
        <v/>
      </c>
      <c r="C94" s="10">
        <f>IF($A94="","",SUMIFS('Operações'!$P:$P,'Operações'!$B:$B,$A94))</f>
        <v/>
      </c>
      <c r="D94" s="10">
        <f>IF($A94="","",IF(B94&lt;=0,0,C94/B94))</f>
        <v/>
      </c>
    </row>
    <row r="95">
      <c r="B95" s="11">
        <f>IF($A95="","",SUMIFS('Operações'!$O:$O,'Operações'!$B:$B,$A95))</f>
        <v/>
      </c>
      <c r="C95" s="10">
        <f>IF($A95="","",SUMIFS('Operações'!$P:$P,'Operações'!$B:$B,$A95))</f>
        <v/>
      </c>
      <c r="D95" s="10">
        <f>IF($A95="","",IF(B95&lt;=0,0,C95/B95))</f>
        <v/>
      </c>
    </row>
    <row r="96">
      <c r="B96" s="11">
        <f>IF($A96="","",SUMIFS('Operações'!$O:$O,'Operações'!$B:$B,$A96))</f>
        <v/>
      </c>
      <c r="C96" s="10">
        <f>IF($A96="","",SUMIFS('Operações'!$P:$P,'Operações'!$B:$B,$A96))</f>
        <v/>
      </c>
      <c r="D96" s="10">
        <f>IF($A96="","",IF(B96&lt;=0,0,C96/B96))</f>
        <v/>
      </c>
    </row>
    <row r="97">
      <c r="B97" s="11">
        <f>IF($A97="","",SUMIFS('Operações'!$O:$O,'Operações'!$B:$B,$A97))</f>
        <v/>
      </c>
      <c r="C97" s="10">
        <f>IF($A97="","",SUMIFS('Operações'!$P:$P,'Operações'!$B:$B,$A97))</f>
        <v/>
      </c>
      <c r="D97" s="10">
        <f>IF($A97="","",IF(B97&lt;=0,0,C97/B97))</f>
        <v/>
      </c>
    </row>
    <row r="98">
      <c r="B98" s="11">
        <f>IF($A98="","",SUMIFS('Operações'!$O:$O,'Operações'!$B:$B,$A98))</f>
        <v/>
      </c>
      <c r="C98" s="10">
        <f>IF($A98="","",SUMIFS('Operações'!$P:$P,'Operações'!$B:$B,$A98))</f>
        <v/>
      </c>
      <c r="D98" s="10">
        <f>IF($A98="","",IF(B98&lt;=0,0,C98/B98))</f>
        <v/>
      </c>
    </row>
    <row r="99">
      <c r="B99" s="11">
        <f>IF($A99="","",SUMIFS('Operações'!$O:$O,'Operações'!$B:$B,$A99))</f>
        <v/>
      </c>
      <c r="C99" s="10">
        <f>IF($A99="","",SUMIFS('Operações'!$P:$P,'Operações'!$B:$B,$A99))</f>
        <v/>
      </c>
      <c r="D99" s="10">
        <f>IF($A99="","",IF(B99&lt;=0,0,C99/B99))</f>
        <v/>
      </c>
    </row>
    <row r="100">
      <c r="B100" s="11">
        <f>IF($A100="","",SUMIFS('Operações'!$O:$O,'Operações'!$B:$B,$A100))</f>
        <v/>
      </c>
      <c r="C100" s="10">
        <f>IF($A100="","",SUMIFS('Operações'!$P:$P,'Operações'!$B:$B,$A100))</f>
        <v/>
      </c>
      <c r="D100" s="10">
        <f>IF($A100="","",IF(B100&lt;=0,0,C100/B100))</f>
        <v/>
      </c>
    </row>
    <row r="101">
      <c r="B101" s="11">
        <f>IF($A101="","",SUMIFS('Operações'!$O:$O,'Operações'!$B:$B,$A101))</f>
        <v/>
      </c>
      <c r="C101" s="10">
        <f>IF($A101="","",SUMIFS('Operações'!$P:$P,'Operações'!$B:$B,$A101))</f>
        <v/>
      </c>
      <c r="D101" s="10">
        <f>IF($A101="","",IF(B101&lt;=0,0,C101/B101))</f>
        <v/>
      </c>
    </row>
    <row r="102">
      <c r="B102" s="11">
        <f>IF($A102="","",SUMIFS('Operações'!$O:$O,'Operações'!$B:$B,$A102))</f>
        <v/>
      </c>
      <c r="C102" s="10">
        <f>IF($A102="","",SUMIFS('Operações'!$P:$P,'Operações'!$B:$B,$A102))</f>
        <v/>
      </c>
      <c r="D102" s="10">
        <f>IF($A102="","",IF(B102&lt;=0,0,C102/B102))</f>
        <v/>
      </c>
    </row>
    <row r="103">
      <c r="B103" s="11">
        <f>IF($A103="","",SUMIFS('Operações'!$O:$O,'Operações'!$B:$B,$A103))</f>
        <v/>
      </c>
      <c r="C103" s="10">
        <f>IF($A103="","",SUMIFS('Operações'!$P:$P,'Operações'!$B:$B,$A103))</f>
        <v/>
      </c>
      <c r="D103" s="10">
        <f>IF($A103="","",IF(B103&lt;=0,0,C103/B103))</f>
        <v/>
      </c>
    </row>
    <row r="104">
      <c r="B104" s="11">
        <f>IF($A104="","",SUMIFS('Operações'!$O:$O,'Operações'!$B:$B,$A104))</f>
        <v/>
      </c>
      <c r="C104" s="10">
        <f>IF($A104="","",SUMIFS('Operações'!$P:$P,'Operações'!$B:$B,$A104))</f>
        <v/>
      </c>
      <c r="D104" s="10">
        <f>IF($A104="","",IF(B104&lt;=0,0,C104/B104))</f>
        <v/>
      </c>
    </row>
    <row r="105">
      <c r="B105" s="11">
        <f>IF($A105="","",SUMIFS('Operações'!$O:$O,'Operações'!$B:$B,$A105))</f>
        <v/>
      </c>
      <c r="C105" s="10">
        <f>IF($A105="","",SUMIFS('Operações'!$P:$P,'Operações'!$B:$B,$A105))</f>
        <v/>
      </c>
      <c r="D105" s="10">
        <f>IF($A105="","",IF(B105&lt;=0,0,C105/B105))</f>
        <v/>
      </c>
    </row>
    <row r="106">
      <c r="B106" s="11">
        <f>IF($A106="","",SUMIFS('Operações'!$O:$O,'Operações'!$B:$B,$A106))</f>
        <v/>
      </c>
      <c r="C106" s="10">
        <f>IF($A106="","",SUMIFS('Operações'!$P:$P,'Operações'!$B:$B,$A106))</f>
        <v/>
      </c>
      <c r="D106" s="10">
        <f>IF($A106="","",IF(B106&lt;=0,0,C106/B106))</f>
        <v/>
      </c>
    </row>
    <row r="107">
      <c r="B107" s="11">
        <f>IF($A107="","",SUMIFS('Operações'!$O:$O,'Operações'!$B:$B,$A107))</f>
        <v/>
      </c>
      <c r="C107" s="10">
        <f>IF($A107="","",SUMIFS('Operações'!$P:$P,'Operações'!$B:$B,$A107))</f>
        <v/>
      </c>
      <c r="D107" s="10">
        <f>IF($A107="","",IF(B107&lt;=0,0,C107/B107))</f>
        <v/>
      </c>
    </row>
    <row r="108">
      <c r="B108" s="11">
        <f>IF($A108="","",SUMIFS('Operações'!$O:$O,'Operações'!$B:$B,$A108))</f>
        <v/>
      </c>
      <c r="C108" s="10">
        <f>IF($A108="","",SUMIFS('Operações'!$P:$P,'Operações'!$B:$B,$A108))</f>
        <v/>
      </c>
      <c r="D108" s="10">
        <f>IF($A108="","",IF(B108&lt;=0,0,C108/B108))</f>
        <v/>
      </c>
    </row>
    <row r="109">
      <c r="B109" s="11">
        <f>IF($A109="","",SUMIFS('Operações'!$O:$O,'Operações'!$B:$B,$A109))</f>
        <v/>
      </c>
      <c r="C109" s="10">
        <f>IF($A109="","",SUMIFS('Operações'!$P:$P,'Operações'!$B:$B,$A109))</f>
        <v/>
      </c>
      <c r="D109" s="10">
        <f>IF($A109="","",IF(B109&lt;=0,0,C109/B109))</f>
        <v/>
      </c>
    </row>
    <row r="110">
      <c r="B110" s="11">
        <f>IF($A110="","",SUMIFS('Operações'!$O:$O,'Operações'!$B:$B,$A110))</f>
        <v/>
      </c>
      <c r="C110" s="10">
        <f>IF($A110="","",SUMIFS('Operações'!$P:$P,'Operações'!$B:$B,$A110))</f>
        <v/>
      </c>
      <c r="D110" s="10">
        <f>IF($A110="","",IF(B110&lt;=0,0,C110/B110))</f>
        <v/>
      </c>
    </row>
    <row r="111">
      <c r="B111" s="11">
        <f>IF($A111="","",SUMIFS('Operações'!$O:$O,'Operações'!$B:$B,$A111))</f>
        <v/>
      </c>
      <c r="C111" s="10">
        <f>IF($A111="","",SUMIFS('Operações'!$P:$P,'Operações'!$B:$B,$A111))</f>
        <v/>
      </c>
      <c r="D111" s="10">
        <f>IF($A111="","",IF(B111&lt;=0,0,C111/B111))</f>
        <v/>
      </c>
    </row>
    <row r="112">
      <c r="B112" s="11">
        <f>IF($A112="","",SUMIFS('Operações'!$O:$O,'Operações'!$B:$B,$A112))</f>
        <v/>
      </c>
      <c r="C112" s="10">
        <f>IF($A112="","",SUMIFS('Operações'!$P:$P,'Operações'!$B:$B,$A112))</f>
        <v/>
      </c>
      <c r="D112" s="10">
        <f>IF($A112="","",IF(B112&lt;=0,0,C112/B112))</f>
        <v/>
      </c>
    </row>
    <row r="113">
      <c r="B113" s="11">
        <f>IF($A113="","",SUMIFS('Operações'!$O:$O,'Operações'!$B:$B,$A113))</f>
        <v/>
      </c>
      <c r="C113" s="10">
        <f>IF($A113="","",SUMIFS('Operações'!$P:$P,'Operações'!$B:$B,$A113))</f>
        <v/>
      </c>
      <c r="D113" s="10">
        <f>IF($A113="","",IF(B113&lt;=0,0,C113/B113))</f>
        <v/>
      </c>
    </row>
    <row r="114">
      <c r="B114" s="11">
        <f>IF($A114="","",SUMIFS('Operações'!$O:$O,'Operações'!$B:$B,$A114))</f>
        <v/>
      </c>
      <c r="C114" s="10">
        <f>IF($A114="","",SUMIFS('Operações'!$P:$P,'Operações'!$B:$B,$A114))</f>
        <v/>
      </c>
      <c r="D114" s="10">
        <f>IF($A114="","",IF(B114&lt;=0,0,C114/B114))</f>
        <v/>
      </c>
    </row>
    <row r="115">
      <c r="B115" s="11">
        <f>IF($A115="","",SUMIFS('Operações'!$O:$O,'Operações'!$B:$B,$A115))</f>
        <v/>
      </c>
      <c r="C115" s="10">
        <f>IF($A115="","",SUMIFS('Operações'!$P:$P,'Operações'!$B:$B,$A115))</f>
        <v/>
      </c>
      <c r="D115" s="10">
        <f>IF($A115="","",IF(B115&lt;=0,0,C115/B115))</f>
        <v/>
      </c>
    </row>
    <row r="116">
      <c r="B116" s="11">
        <f>IF($A116="","",SUMIFS('Operações'!$O:$O,'Operações'!$B:$B,$A116))</f>
        <v/>
      </c>
      <c r="C116" s="10">
        <f>IF($A116="","",SUMIFS('Operações'!$P:$P,'Operações'!$B:$B,$A116))</f>
        <v/>
      </c>
      <c r="D116" s="10">
        <f>IF($A116="","",IF(B116&lt;=0,0,C116/B116))</f>
        <v/>
      </c>
    </row>
    <row r="117">
      <c r="B117" s="11">
        <f>IF($A117="","",SUMIFS('Operações'!$O:$O,'Operações'!$B:$B,$A117))</f>
        <v/>
      </c>
      <c r="C117" s="10">
        <f>IF($A117="","",SUMIFS('Operações'!$P:$P,'Operações'!$B:$B,$A117))</f>
        <v/>
      </c>
      <c r="D117" s="10">
        <f>IF($A117="","",IF(B117&lt;=0,0,C117/B117))</f>
        <v/>
      </c>
    </row>
    <row r="118">
      <c r="B118" s="11">
        <f>IF($A118="","",SUMIFS('Operações'!$O:$O,'Operações'!$B:$B,$A118))</f>
        <v/>
      </c>
      <c r="C118" s="10">
        <f>IF($A118="","",SUMIFS('Operações'!$P:$P,'Operações'!$B:$B,$A118))</f>
        <v/>
      </c>
      <c r="D118" s="10">
        <f>IF($A118="","",IF(B118&lt;=0,0,C118/B118))</f>
        <v/>
      </c>
    </row>
    <row r="119">
      <c r="B119" s="11">
        <f>IF($A119="","",SUMIFS('Operações'!$O:$O,'Operações'!$B:$B,$A119))</f>
        <v/>
      </c>
      <c r="C119" s="10">
        <f>IF($A119="","",SUMIFS('Operações'!$P:$P,'Operações'!$B:$B,$A119))</f>
        <v/>
      </c>
      <c r="D119" s="10">
        <f>IF($A119="","",IF(B119&lt;=0,0,C119/B119))</f>
        <v/>
      </c>
    </row>
    <row r="120">
      <c r="B120" s="11">
        <f>IF($A120="","",SUMIFS('Operações'!$O:$O,'Operações'!$B:$B,$A120))</f>
        <v/>
      </c>
      <c r="C120" s="10">
        <f>IF($A120="","",SUMIFS('Operações'!$P:$P,'Operações'!$B:$B,$A120))</f>
        <v/>
      </c>
      <c r="D120" s="10">
        <f>IF($A120="","",IF(B120&lt;=0,0,C120/B120))</f>
        <v/>
      </c>
    </row>
    <row r="121">
      <c r="B121" s="11">
        <f>IF($A121="","",SUMIFS('Operações'!$O:$O,'Operações'!$B:$B,$A121))</f>
        <v/>
      </c>
      <c r="C121" s="10">
        <f>IF($A121="","",SUMIFS('Operações'!$P:$P,'Operações'!$B:$B,$A121))</f>
        <v/>
      </c>
      <c r="D121" s="10">
        <f>IF($A121="","",IF(B121&lt;=0,0,C121/B121))</f>
        <v/>
      </c>
    </row>
    <row r="122">
      <c r="B122" s="11">
        <f>IF($A122="","",SUMIFS('Operações'!$O:$O,'Operações'!$B:$B,$A122))</f>
        <v/>
      </c>
      <c r="C122" s="10">
        <f>IF($A122="","",SUMIFS('Operações'!$P:$P,'Operações'!$B:$B,$A122))</f>
        <v/>
      </c>
      <c r="D122" s="10">
        <f>IF($A122="","",IF(B122&lt;=0,0,C122/B122))</f>
        <v/>
      </c>
    </row>
    <row r="123">
      <c r="B123" s="11">
        <f>IF($A123="","",SUMIFS('Operações'!$O:$O,'Operações'!$B:$B,$A123))</f>
        <v/>
      </c>
      <c r="C123" s="10">
        <f>IF($A123="","",SUMIFS('Operações'!$P:$P,'Operações'!$B:$B,$A123))</f>
        <v/>
      </c>
      <c r="D123" s="10">
        <f>IF($A123="","",IF(B123&lt;=0,0,C123/B123))</f>
        <v/>
      </c>
    </row>
    <row r="124">
      <c r="B124" s="11">
        <f>IF($A124="","",SUMIFS('Operações'!$O:$O,'Operações'!$B:$B,$A124))</f>
        <v/>
      </c>
      <c r="C124" s="10">
        <f>IF($A124="","",SUMIFS('Operações'!$P:$P,'Operações'!$B:$B,$A124))</f>
        <v/>
      </c>
      <c r="D124" s="10">
        <f>IF($A124="","",IF(B124&lt;=0,0,C124/B124))</f>
        <v/>
      </c>
    </row>
    <row r="125">
      <c r="B125" s="11">
        <f>IF($A125="","",SUMIFS('Operações'!$O:$O,'Operações'!$B:$B,$A125))</f>
        <v/>
      </c>
      <c r="C125" s="10">
        <f>IF($A125="","",SUMIFS('Operações'!$P:$P,'Operações'!$B:$B,$A125))</f>
        <v/>
      </c>
      <c r="D125" s="10">
        <f>IF($A125="","",IF(B125&lt;=0,0,C125/B125))</f>
        <v/>
      </c>
    </row>
    <row r="126">
      <c r="B126" s="11">
        <f>IF($A126="","",SUMIFS('Operações'!$O:$O,'Operações'!$B:$B,$A126))</f>
        <v/>
      </c>
      <c r="C126" s="10">
        <f>IF($A126="","",SUMIFS('Operações'!$P:$P,'Operações'!$B:$B,$A126))</f>
        <v/>
      </c>
      <c r="D126" s="10">
        <f>IF($A126="","",IF(B126&lt;=0,0,C126/B126))</f>
        <v/>
      </c>
    </row>
    <row r="127">
      <c r="B127" s="11">
        <f>IF($A127="","",SUMIFS('Operações'!$O:$O,'Operações'!$B:$B,$A127))</f>
        <v/>
      </c>
      <c r="C127" s="10">
        <f>IF($A127="","",SUMIFS('Operações'!$P:$P,'Operações'!$B:$B,$A127))</f>
        <v/>
      </c>
      <c r="D127" s="10">
        <f>IF($A127="","",IF(B127&lt;=0,0,C127/B127))</f>
        <v/>
      </c>
    </row>
    <row r="128">
      <c r="B128" s="11">
        <f>IF($A128="","",SUMIFS('Operações'!$O:$O,'Operações'!$B:$B,$A128))</f>
        <v/>
      </c>
      <c r="C128" s="10">
        <f>IF($A128="","",SUMIFS('Operações'!$P:$P,'Operações'!$B:$B,$A128))</f>
        <v/>
      </c>
      <c r="D128" s="10">
        <f>IF($A128="","",IF(B128&lt;=0,0,C128/B128))</f>
        <v/>
      </c>
    </row>
    <row r="129">
      <c r="B129" s="11">
        <f>IF($A129="","",SUMIFS('Operações'!$O:$O,'Operações'!$B:$B,$A129))</f>
        <v/>
      </c>
      <c r="C129" s="10">
        <f>IF($A129="","",SUMIFS('Operações'!$P:$P,'Operações'!$B:$B,$A129))</f>
        <v/>
      </c>
      <c r="D129" s="10">
        <f>IF($A129="","",IF(B129&lt;=0,0,C129/B129))</f>
        <v/>
      </c>
    </row>
    <row r="130">
      <c r="B130" s="11">
        <f>IF($A130="","",SUMIFS('Operações'!$O:$O,'Operações'!$B:$B,$A130))</f>
        <v/>
      </c>
      <c r="C130" s="10">
        <f>IF($A130="","",SUMIFS('Operações'!$P:$P,'Operações'!$B:$B,$A130))</f>
        <v/>
      </c>
      <c r="D130" s="10">
        <f>IF($A130="","",IF(B130&lt;=0,0,C130/B130))</f>
        <v/>
      </c>
    </row>
    <row r="131">
      <c r="B131" s="11">
        <f>IF($A131="","",SUMIFS('Operações'!$O:$O,'Operações'!$B:$B,$A131))</f>
        <v/>
      </c>
      <c r="C131" s="10">
        <f>IF($A131="","",SUMIFS('Operações'!$P:$P,'Operações'!$B:$B,$A131))</f>
        <v/>
      </c>
      <c r="D131" s="10">
        <f>IF($A131="","",IF(B131&lt;=0,0,C131/B131))</f>
        <v/>
      </c>
    </row>
    <row r="132">
      <c r="B132" s="11">
        <f>IF($A132="","",SUMIFS('Operações'!$O:$O,'Operações'!$B:$B,$A132))</f>
        <v/>
      </c>
      <c r="C132" s="10">
        <f>IF($A132="","",SUMIFS('Operações'!$P:$P,'Operações'!$B:$B,$A132))</f>
        <v/>
      </c>
      <c r="D132" s="10">
        <f>IF($A132="","",IF(B132&lt;=0,0,C132/B132))</f>
        <v/>
      </c>
    </row>
    <row r="133">
      <c r="B133" s="11">
        <f>IF($A133="","",SUMIFS('Operações'!$O:$O,'Operações'!$B:$B,$A133))</f>
        <v/>
      </c>
      <c r="C133" s="10">
        <f>IF($A133="","",SUMIFS('Operações'!$P:$P,'Operações'!$B:$B,$A133))</f>
        <v/>
      </c>
      <c r="D133" s="10">
        <f>IF($A133="","",IF(B133&lt;=0,0,C133/B133))</f>
        <v/>
      </c>
    </row>
    <row r="134">
      <c r="B134" s="11">
        <f>IF($A134="","",SUMIFS('Operações'!$O:$O,'Operações'!$B:$B,$A134))</f>
        <v/>
      </c>
      <c r="C134" s="10">
        <f>IF($A134="","",SUMIFS('Operações'!$P:$P,'Operações'!$B:$B,$A134))</f>
        <v/>
      </c>
      <c r="D134" s="10">
        <f>IF($A134="","",IF(B134&lt;=0,0,C134/B134))</f>
        <v/>
      </c>
    </row>
    <row r="135">
      <c r="B135" s="11">
        <f>IF($A135="","",SUMIFS('Operações'!$O:$O,'Operações'!$B:$B,$A135))</f>
        <v/>
      </c>
      <c r="C135" s="10">
        <f>IF($A135="","",SUMIFS('Operações'!$P:$P,'Operações'!$B:$B,$A135))</f>
        <v/>
      </c>
      <c r="D135" s="10">
        <f>IF($A135="","",IF(B135&lt;=0,0,C135/B135))</f>
        <v/>
      </c>
    </row>
    <row r="136">
      <c r="B136" s="11">
        <f>IF($A136="","",SUMIFS('Operações'!$O:$O,'Operações'!$B:$B,$A136))</f>
        <v/>
      </c>
      <c r="C136" s="10">
        <f>IF($A136="","",SUMIFS('Operações'!$P:$P,'Operações'!$B:$B,$A136))</f>
        <v/>
      </c>
      <c r="D136" s="10">
        <f>IF($A136="","",IF(B136&lt;=0,0,C136/B136))</f>
        <v/>
      </c>
    </row>
    <row r="137">
      <c r="B137" s="11">
        <f>IF($A137="","",SUMIFS('Operações'!$O:$O,'Operações'!$B:$B,$A137))</f>
        <v/>
      </c>
      <c r="C137" s="10">
        <f>IF($A137="","",SUMIFS('Operações'!$P:$P,'Operações'!$B:$B,$A137))</f>
        <v/>
      </c>
      <c r="D137" s="10">
        <f>IF($A137="","",IF(B137&lt;=0,0,C137/B137))</f>
        <v/>
      </c>
    </row>
    <row r="138">
      <c r="B138" s="11">
        <f>IF($A138="","",SUMIFS('Operações'!$O:$O,'Operações'!$B:$B,$A138))</f>
        <v/>
      </c>
      <c r="C138" s="10">
        <f>IF($A138="","",SUMIFS('Operações'!$P:$P,'Operações'!$B:$B,$A138))</f>
        <v/>
      </c>
      <c r="D138" s="10">
        <f>IF($A138="","",IF(B138&lt;=0,0,C138/B138))</f>
        <v/>
      </c>
    </row>
    <row r="139">
      <c r="B139" s="11">
        <f>IF($A139="","",SUMIFS('Operações'!$O:$O,'Operações'!$B:$B,$A139))</f>
        <v/>
      </c>
      <c r="C139" s="10">
        <f>IF($A139="","",SUMIFS('Operações'!$P:$P,'Operações'!$B:$B,$A139))</f>
        <v/>
      </c>
      <c r="D139" s="10">
        <f>IF($A139="","",IF(B139&lt;=0,0,C139/B139))</f>
        <v/>
      </c>
    </row>
    <row r="140">
      <c r="B140" s="11">
        <f>IF($A140="","",SUMIFS('Operações'!$O:$O,'Operações'!$B:$B,$A140))</f>
        <v/>
      </c>
      <c r="C140" s="10">
        <f>IF($A140="","",SUMIFS('Operações'!$P:$P,'Operações'!$B:$B,$A140))</f>
        <v/>
      </c>
      <c r="D140" s="10">
        <f>IF($A140="","",IF(B140&lt;=0,0,C140/B140))</f>
        <v/>
      </c>
    </row>
    <row r="141">
      <c r="B141" s="11">
        <f>IF($A141="","",SUMIFS('Operações'!$O:$O,'Operações'!$B:$B,$A141))</f>
        <v/>
      </c>
      <c r="C141" s="10">
        <f>IF($A141="","",SUMIFS('Operações'!$P:$P,'Operações'!$B:$B,$A141))</f>
        <v/>
      </c>
      <c r="D141" s="10">
        <f>IF($A141="","",IF(B141&lt;=0,0,C141/B141))</f>
        <v/>
      </c>
    </row>
    <row r="142">
      <c r="B142" s="11">
        <f>IF($A142="","",SUMIFS('Operações'!$O:$O,'Operações'!$B:$B,$A142))</f>
        <v/>
      </c>
      <c r="C142" s="10">
        <f>IF($A142="","",SUMIFS('Operações'!$P:$P,'Operações'!$B:$B,$A142))</f>
        <v/>
      </c>
      <c r="D142" s="10">
        <f>IF($A142="","",IF(B142&lt;=0,0,C142/B142))</f>
        <v/>
      </c>
    </row>
    <row r="143">
      <c r="B143" s="11">
        <f>IF($A143="","",SUMIFS('Operações'!$O:$O,'Operações'!$B:$B,$A143))</f>
        <v/>
      </c>
      <c r="C143" s="10">
        <f>IF($A143="","",SUMIFS('Operações'!$P:$P,'Operações'!$B:$B,$A143))</f>
        <v/>
      </c>
      <c r="D143" s="10">
        <f>IF($A143="","",IF(B143&lt;=0,0,C143/B143))</f>
        <v/>
      </c>
    </row>
    <row r="144">
      <c r="B144" s="11">
        <f>IF($A144="","",SUMIFS('Operações'!$O:$O,'Operações'!$B:$B,$A144))</f>
        <v/>
      </c>
      <c r="C144" s="10">
        <f>IF($A144="","",SUMIFS('Operações'!$P:$P,'Operações'!$B:$B,$A144))</f>
        <v/>
      </c>
      <c r="D144" s="10">
        <f>IF($A144="","",IF(B144&lt;=0,0,C144/B144))</f>
        <v/>
      </c>
    </row>
    <row r="145">
      <c r="B145" s="11">
        <f>IF($A145="","",SUMIFS('Operações'!$O:$O,'Operações'!$B:$B,$A145))</f>
        <v/>
      </c>
      <c r="C145" s="10">
        <f>IF($A145="","",SUMIFS('Operações'!$P:$P,'Operações'!$B:$B,$A145))</f>
        <v/>
      </c>
      <c r="D145" s="10">
        <f>IF($A145="","",IF(B145&lt;=0,0,C145/B145))</f>
        <v/>
      </c>
    </row>
    <row r="146">
      <c r="B146" s="11">
        <f>IF($A146="","",SUMIFS('Operações'!$O:$O,'Operações'!$B:$B,$A146))</f>
        <v/>
      </c>
      <c r="C146" s="10">
        <f>IF($A146="","",SUMIFS('Operações'!$P:$P,'Operações'!$B:$B,$A146))</f>
        <v/>
      </c>
      <c r="D146" s="10">
        <f>IF($A146="","",IF(B146&lt;=0,0,C146/B146))</f>
        <v/>
      </c>
    </row>
    <row r="147">
      <c r="B147" s="11">
        <f>IF($A147="","",SUMIFS('Operações'!$O:$O,'Operações'!$B:$B,$A147))</f>
        <v/>
      </c>
      <c r="C147" s="10">
        <f>IF($A147="","",SUMIFS('Operações'!$P:$P,'Operações'!$B:$B,$A147))</f>
        <v/>
      </c>
      <c r="D147" s="10">
        <f>IF($A147="","",IF(B147&lt;=0,0,C147/B147))</f>
        <v/>
      </c>
    </row>
    <row r="148">
      <c r="B148" s="11">
        <f>IF($A148="","",SUMIFS('Operações'!$O:$O,'Operações'!$B:$B,$A148))</f>
        <v/>
      </c>
      <c r="C148" s="10">
        <f>IF($A148="","",SUMIFS('Operações'!$P:$P,'Operações'!$B:$B,$A148))</f>
        <v/>
      </c>
      <c r="D148" s="10">
        <f>IF($A148="","",IF(B148&lt;=0,0,C148/B148))</f>
        <v/>
      </c>
    </row>
    <row r="149">
      <c r="B149" s="11">
        <f>IF($A149="","",SUMIFS('Operações'!$O:$O,'Operações'!$B:$B,$A149))</f>
        <v/>
      </c>
      <c r="C149" s="10">
        <f>IF($A149="","",SUMIFS('Operações'!$P:$P,'Operações'!$B:$B,$A149))</f>
        <v/>
      </c>
      <c r="D149" s="10">
        <f>IF($A149="","",IF(B149&lt;=0,0,C149/B149))</f>
        <v/>
      </c>
    </row>
    <row r="150">
      <c r="B150" s="11">
        <f>IF($A150="","",SUMIFS('Operações'!$O:$O,'Operações'!$B:$B,$A150))</f>
        <v/>
      </c>
      <c r="C150" s="10">
        <f>IF($A150="","",SUMIFS('Operações'!$P:$P,'Operações'!$B:$B,$A150))</f>
        <v/>
      </c>
      <c r="D150" s="10">
        <f>IF($A150="","",IF(B150&lt;=0,0,C150/B150))</f>
        <v/>
      </c>
    </row>
    <row r="151">
      <c r="B151" s="11">
        <f>IF($A151="","",SUMIFS('Operações'!$O:$O,'Operações'!$B:$B,$A151))</f>
        <v/>
      </c>
      <c r="C151" s="10">
        <f>IF($A151="","",SUMIFS('Operações'!$P:$P,'Operações'!$B:$B,$A151))</f>
        <v/>
      </c>
      <c r="D151" s="10">
        <f>IF($A151="","",IF(B151&lt;=0,0,C151/B151))</f>
        <v/>
      </c>
    </row>
    <row r="152">
      <c r="B152" s="11">
        <f>IF($A152="","",SUMIFS('Operações'!$O:$O,'Operações'!$B:$B,$A152))</f>
        <v/>
      </c>
      <c r="C152" s="10">
        <f>IF($A152="","",SUMIFS('Operações'!$P:$P,'Operações'!$B:$B,$A152))</f>
        <v/>
      </c>
      <c r="D152" s="10">
        <f>IF($A152="","",IF(B152&lt;=0,0,C152/B152))</f>
        <v/>
      </c>
    </row>
    <row r="153">
      <c r="B153" s="11">
        <f>IF($A153="","",SUMIFS('Operações'!$O:$O,'Operações'!$B:$B,$A153))</f>
        <v/>
      </c>
      <c r="C153" s="10">
        <f>IF($A153="","",SUMIFS('Operações'!$P:$P,'Operações'!$B:$B,$A153))</f>
        <v/>
      </c>
      <c r="D153" s="10">
        <f>IF($A153="","",IF(B153&lt;=0,0,C153/B153))</f>
        <v/>
      </c>
    </row>
    <row r="154">
      <c r="B154" s="11">
        <f>IF($A154="","",SUMIFS('Operações'!$O:$O,'Operações'!$B:$B,$A154))</f>
        <v/>
      </c>
      <c r="C154" s="10">
        <f>IF($A154="","",SUMIFS('Operações'!$P:$P,'Operações'!$B:$B,$A154))</f>
        <v/>
      </c>
      <c r="D154" s="10">
        <f>IF($A154="","",IF(B154&lt;=0,0,C154/B154))</f>
        <v/>
      </c>
    </row>
    <row r="155">
      <c r="B155" s="11">
        <f>IF($A155="","",SUMIFS('Operações'!$O:$O,'Operações'!$B:$B,$A155))</f>
        <v/>
      </c>
      <c r="C155" s="10">
        <f>IF($A155="","",SUMIFS('Operações'!$P:$P,'Operações'!$B:$B,$A155))</f>
        <v/>
      </c>
      <c r="D155" s="10">
        <f>IF($A155="","",IF(B155&lt;=0,0,C155/B155))</f>
        <v/>
      </c>
    </row>
    <row r="156">
      <c r="B156" s="11">
        <f>IF($A156="","",SUMIFS('Operações'!$O:$O,'Operações'!$B:$B,$A156))</f>
        <v/>
      </c>
      <c r="C156" s="10">
        <f>IF($A156="","",SUMIFS('Operações'!$P:$P,'Operações'!$B:$B,$A156))</f>
        <v/>
      </c>
      <c r="D156" s="10">
        <f>IF($A156="","",IF(B156&lt;=0,0,C156/B156))</f>
        <v/>
      </c>
    </row>
    <row r="157">
      <c r="B157" s="11">
        <f>IF($A157="","",SUMIFS('Operações'!$O:$O,'Operações'!$B:$B,$A157))</f>
        <v/>
      </c>
      <c r="C157" s="10">
        <f>IF($A157="","",SUMIFS('Operações'!$P:$P,'Operações'!$B:$B,$A157))</f>
        <v/>
      </c>
      <c r="D157" s="10">
        <f>IF($A157="","",IF(B157&lt;=0,0,C157/B157))</f>
        <v/>
      </c>
    </row>
    <row r="158">
      <c r="B158" s="11">
        <f>IF($A158="","",SUMIFS('Operações'!$O:$O,'Operações'!$B:$B,$A158))</f>
        <v/>
      </c>
      <c r="C158" s="10">
        <f>IF($A158="","",SUMIFS('Operações'!$P:$P,'Operações'!$B:$B,$A158))</f>
        <v/>
      </c>
      <c r="D158" s="10">
        <f>IF($A158="","",IF(B158&lt;=0,0,C158/B158))</f>
        <v/>
      </c>
    </row>
    <row r="159">
      <c r="B159" s="11">
        <f>IF($A159="","",SUMIFS('Operações'!$O:$O,'Operações'!$B:$B,$A159))</f>
        <v/>
      </c>
      <c r="C159" s="10">
        <f>IF($A159="","",SUMIFS('Operações'!$P:$P,'Operações'!$B:$B,$A159))</f>
        <v/>
      </c>
      <c r="D159" s="10">
        <f>IF($A159="","",IF(B159&lt;=0,0,C159/B159))</f>
        <v/>
      </c>
    </row>
    <row r="160">
      <c r="B160" s="11">
        <f>IF($A160="","",SUMIFS('Operações'!$O:$O,'Operações'!$B:$B,$A160))</f>
        <v/>
      </c>
      <c r="C160" s="10">
        <f>IF($A160="","",SUMIFS('Operações'!$P:$P,'Operações'!$B:$B,$A160))</f>
        <v/>
      </c>
      <c r="D160" s="10">
        <f>IF($A160="","",IF(B160&lt;=0,0,C160/B160))</f>
        <v/>
      </c>
    </row>
    <row r="161">
      <c r="B161" s="11">
        <f>IF($A161="","",SUMIFS('Operações'!$O:$O,'Operações'!$B:$B,$A161))</f>
        <v/>
      </c>
      <c r="C161" s="10">
        <f>IF($A161="","",SUMIFS('Operações'!$P:$P,'Operações'!$B:$B,$A161))</f>
        <v/>
      </c>
      <c r="D161" s="10">
        <f>IF($A161="","",IF(B161&lt;=0,0,C161/B161))</f>
        <v/>
      </c>
    </row>
    <row r="162">
      <c r="B162" s="11">
        <f>IF($A162="","",SUMIFS('Operações'!$O:$O,'Operações'!$B:$B,$A162))</f>
        <v/>
      </c>
      <c r="C162" s="10">
        <f>IF($A162="","",SUMIFS('Operações'!$P:$P,'Operações'!$B:$B,$A162))</f>
        <v/>
      </c>
      <c r="D162" s="10">
        <f>IF($A162="","",IF(B162&lt;=0,0,C162/B162))</f>
        <v/>
      </c>
    </row>
    <row r="163">
      <c r="B163" s="11">
        <f>IF($A163="","",SUMIFS('Operações'!$O:$O,'Operações'!$B:$B,$A163))</f>
        <v/>
      </c>
      <c r="C163" s="10">
        <f>IF($A163="","",SUMIFS('Operações'!$P:$P,'Operações'!$B:$B,$A163))</f>
        <v/>
      </c>
      <c r="D163" s="10">
        <f>IF($A163="","",IF(B163&lt;=0,0,C163/B163))</f>
        <v/>
      </c>
    </row>
    <row r="164">
      <c r="B164" s="11">
        <f>IF($A164="","",SUMIFS('Operações'!$O:$O,'Operações'!$B:$B,$A164))</f>
        <v/>
      </c>
      <c r="C164" s="10">
        <f>IF($A164="","",SUMIFS('Operações'!$P:$P,'Operações'!$B:$B,$A164))</f>
        <v/>
      </c>
      <c r="D164" s="10">
        <f>IF($A164="","",IF(B164&lt;=0,0,C164/B164))</f>
        <v/>
      </c>
    </row>
    <row r="165">
      <c r="B165" s="11">
        <f>IF($A165="","",SUMIFS('Operações'!$O:$O,'Operações'!$B:$B,$A165))</f>
        <v/>
      </c>
      <c r="C165" s="10">
        <f>IF($A165="","",SUMIFS('Operações'!$P:$P,'Operações'!$B:$B,$A165))</f>
        <v/>
      </c>
      <c r="D165" s="10">
        <f>IF($A165="","",IF(B165&lt;=0,0,C165/B165))</f>
        <v/>
      </c>
    </row>
    <row r="166">
      <c r="B166" s="11">
        <f>IF($A166="","",SUMIFS('Operações'!$O:$O,'Operações'!$B:$B,$A166))</f>
        <v/>
      </c>
      <c r="C166" s="10">
        <f>IF($A166="","",SUMIFS('Operações'!$P:$P,'Operações'!$B:$B,$A166))</f>
        <v/>
      </c>
      <c r="D166" s="10">
        <f>IF($A166="","",IF(B166&lt;=0,0,C166/B166))</f>
        <v/>
      </c>
    </row>
    <row r="167">
      <c r="B167" s="11">
        <f>IF($A167="","",SUMIFS('Operações'!$O:$O,'Operações'!$B:$B,$A167))</f>
        <v/>
      </c>
      <c r="C167" s="10">
        <f>IF($A167="","",SUMIFS('Operações'!$P:$P,'Operações'!$B:$B,$A167))</f>
        <v/>
      </c>
      <c r="D167" s="10">
        <f>IF($A167="","",IF(B167&lt;=0,0,C167/B167))</f>
        <v/>
      </c>
    </row>
    <row r="168">
      <c r="B168" s="11">
        <f>IF($A168="","",SUMIFS('Operações'!$O:$O,'Operações'!$B:$B,$A168))</f>
        <v/>
      </c>
      <c r="C168" s="10">
        <f>IF($A168="","",SUMIFS('Operações'!$P:$P,'Operações'!$B:$B,$A168))</f>
        <v/>
      </c>
      <c r="D168" s="10">
        <f>IF($A168="","",IF(B168&lt;=0,0,C168/B168))</f>
        <v/>
      </c>
    </row>
    <row r="169">
      <c r="B169" s="11">
        <f>IF($A169="","",SUMIFS('Operações'!$O:$O,'Operações'!$B:$B,$A169))</f>
        <v/>
      </c>
      <c r="C169" s="10">
        <f>IF($A169="","",SUMIFS('Operações'!$P:$P,'Operações'!$B:$B,$A169))</f>
        <v/>
      </c>
      <c r="D169" s="10">
        <f>IF($A169="","",IF(B169&lt;=0,0,C169/B169))</f>
        <v/>
      </c>
    </row>
    <row r="170">
      <c r="B170" s="11">
        <f>IF($A170="","",SUMIFS('Operações'!$O:$O,'Operações'!$B:$B,$A170))</f>
        <v/>
      </c>
      <c r="C170" s="10">
        <f>IF($A170="","",SUMIFS('Operações'!$P:$P,'Operações'!$B:$B,$A170))</f>
        <v/>
      </c>
      <c r="D170" s="10">
        <f>IF($A170="","",IF(B170&lt;=0,0,C170/B170))</f>
        <v/>
      </c>
    </row>
    <row r="171">
      <c r="B171" s="11">
        <f>IF($A171="","",SUMIFS('Operações'!$O:$O,'Operações'!$B:$B,$A171))</f>
        <v/>
      </c>
      <c r="C171" s="10">
        <f>IF($A171="","",SUMIFS('Operações'!$P:$P,'Operações'!$B:$B,$A171))</f>
        <v/>
      </c>
      <c r="D171" s="10">
        <f>IF($A171="","",IF(B171&lt;=0,0,C171/B171))</f>
        <v/>
      </c>
    </row>
    <row r="172">
      <c r="B172" s="11">
        <f>IF($A172="","",SUMIFS('Operações'!$O:$O,'Operações'!$B:$B,$A172))</f>
        <v/>
      </c>
      <c r="C172" s="10">
        <f>IF($A172="","",SUMIFS('Operações'!$P:$P,'Operações'!$B:$B,$A172))</f>
        <v/>
      </c>
      <c r="D172" s="10">
        <f>IF($A172="","",IF(B172&lt;=0,0,C172/B172))</f>
        <v/>
      </c>
    </row>
    <row r="173">
      <c r="B173" s="11">
        <f>IF($A173="","",SUMIFS('Operações'!$O:$O,'Operações'!$B:$B,$A173))</f>
        <v/>
      </c>
      <c r="C173" s="10">
        <f>IF($A173="","",SUMIFS('Operações'!$P:$P,'Operações'!$B:$B,$A173))</f>
        <v/>
      </c>
      <c r="D173" s="10">
        <f>IF($A173="","",IF(B173&lt;=0,0,C173/B173))</f>
        <v/>
      </c>
    </row>
    <row r="174">
      <c r="B174" s="11">
        <f>IF($A174="","",SUMIFS('Operações'!$O:$O,'Operações'!$B:$B,$A174))</f>
        <v/>
      </c>
      <c r="C174" s="10">
        <f>IF($A174="","",SUMIFS('Operações'!$P:$P,'Operações'!$B:$B,$A174))</f>
        <v/>
      </c>
      <c r="D174" s="10">
        <f>IF($A174="","",IF(B174&lt;=0,0,C174/B174))</f>
        <v/>
      </c>
    </row>
    <row r="175">
      <c r="B175" s="11">
        <f>IF($A175="","",SUMIFS('Operações'!$O:$O,'Operações'!$B:$B,$A175))</f>
        <v/>
      </c>
      <c r="C175" s="10">
        <f>IF($A175="","",SUMIFS('Operações'!$P:$P,'Operações'!$B:$B,$A175))</f>
        <v/>
      </c>
      <c r="D175" s="10">
        <f>IF($A175="","",IF(B175&lt;=0,0,C175/B175))</f>
        <v/>
      </c>
    </row>
    <row r="176">
      <c r="B176" s="11">
        <f>IF($A176="","",SUMIFS('Operações'!$O:$O,'Operações'!$B:$B,$A176))</f>
        <v/>
      </c>
      <c r="C176" s="10">
        <f>IF($A176="","",SUMIFS('Operações'!$P:$P,'Operações'!$B:$B,$A176))</f>
        <v/>
      </c>
      <c r="D176" s="10">
        <f>IF($A176="","",IF(B176&lt;=0,0,C176/B176))</f>
        <v/>
      </c>
    </row>
    <row r="177">
      <c r="B177" s="11">
        <f>IF($A177="","",SUMIFS('Operações'!$O:$O,'Operações'!$B:$B,$A177))</f>
        <v/>
      </c>
      <c r="C177" s="10">
        <f>IF($A177="","",SUMIFS('Operações'!$P:$P,'Operações'!$B:$B,$A177))</f>
        <v/>
      </c>
      <c r="D177" s="10">
        <f>IF($A177="","",IF(B177&lt;=0,0,C177/B177))</f>
        <v/>
      </c>
    </row>
    <row r="178">
      <c r="B178" s="11">
        <f>IF($A178="","",SUMIFS('Operações'!$O:$O,'Operações'!$B:$B,$A178))</f>
        <v/>
      </c>
      <c r="C178" s="10">
        <f>IF($A178="","",SUMIFS('Operações'!$P:$P,'Operações'!$B:$B,$A178))</f>
        <v/>
      </c>
      <c r="D178" s="10">
        <f>IF($A178="","",IF(B178&lt;=0,0,C178/B178))</f>
        <v/>
      </c>
    </row>
    <row r="179">
      <c r="B179" s="11">
        <f>IF($A179="","",SUMIFS('Operações'!$O:$O,'Operações'!$B:$B,$A179))</f>
        <v/>
      </c>
      <c r="C179" s="10">
        <f>IF($A179="","",SUMIFS('Operações'!$P:$P,'Operações'!$B:$B,$A179))</f>
        <v/>
      </c>
      <c r="D179" s="10">
        <f>IF($A179="","",IF(B179&lt;=0,0,C179/B179))</f>
        <v/>
      </c>
    </row>
    <row r="180">
      <c r="B180" s="11">
        <f>IF($A180="","",SUMIFS('Operações'!$O:$O,'Operações'!$B:$B,$A180))</f>
        <v/>
      </c>
      <c r="C180" s="10">
        <f>IF($A180="","",SUMIFS('Operações'!$P:$P,'Operações'!$B:$B,$A180))</f>
        <v/>
      </c>
      <c r="D180" s="10">
        <f>IF($A180="","",IF(B180&lt;=0,0,C180/B180))</f>
        <v/>
      </c>
    </row>
    <row r="181">
      <c r="B181" s="11">
        <f>IF($A181="","",SUMIFS('Operações'!$O:$O,'Operações'!$B:$B,$A181))</f>
        <v/>
      </c>
      <c r="C181" s="10">
        <f>IF($A181="","",SUMIFS('Operações'!$P:$P,'Operações'!$B:$B,$A181))</f>
        <v/>
      </c>
      <c r="D181" s="10">
        <f>IF($A181="","",IF(B181&lt;=0,0,C181/B181))</f>
        <v/>
      </c>
    </row>
    <row r="182">
      <c r="B182" s="11">
        <f>IF($A182="","",SUMIFS('Operações'!$O:$O,'Operações'!$B:$B,$A182))</f>
        <v/>
      </c>
      <c r="C182" s="10">
        <f>IF($A182="","",SUMIFS('Operações'!$P:$P,'Operações'!$B:$B,$A182))</f>
        <v/>
      </c>
      <c r="D182" s="10">
        <f>IF($A182="","",IF(B182&lt;=0,0,C182/B182))</f>
        <v/>
      </c>
    </row>
    <row r="183">
      <c r="B183" s="11">
        <f>IF($A183="","",SUMIFS('Operações'!$O:$O,'Operações'!$B:$B,$A183))</f>
        <v/>
      </c>
      <c r="C183" s="10">
        <f>IF($A183="","",SUMIFS('Operações'!$P:$P,'Operações'!$B:$B,$A183))</f>
        <v/>
      </c>
      <c r="D183" s="10">
        <f>IF($A183="","",IF(B183&lt;=0,0,C183/B183))</f>
        <v/>
      </c>
    </row>
    <row r="184">
      <c r="B184" s="11">
        <f>IF($A184="","",SUMIFS('Operações'!$O:$O,'Operações'!$B:$B,$A184))</f>
        <v/>
      </c>
      <c r="C184" s="10">
        <f>IF($A184="","",SUMIFS('Operações'!$P:$P,'Operações'!$B:$B,$A184))</f>
        <v/>
      </c>
      <c r="D184" s="10">
        <f>IF($A184="","",IF(B184&lt;=0,0,C184/B184))</f>
        <v/>
      </c>
    </row>
    <row r="185">
      <c r="B185" s="11">
        <f>IF($A185="","",SUMIFS('Operações'!$O:$O,'Operações'!$B:$B,$A185))</f>
        <v/>
      </c>
      <c r="C185" s="10">
        <f>IF($A185="","",SUMIFS('Operações'!$P:$P,'Operações'!$B:$B,$A185))</f>
        <v/>
      </c>
      <c r="D185" s="10">
        <f>IF($A185="","",IF(B185&lt;=0,0,C185/B185))</f>
        <v/>
      </c>
    </row>
    <row r="186">
      <c r="B186" s="11">
        <f>IF($A186="","",SUMIFS('Operações'!$O:$O,'Operações'!$B:$B,$A186))</f>
        <v/>
      </c>
      <c r="C186" s="10">
        <f>IF($A186="","",SUMIFS('Operações'!$P:$P,'Operações'!$B:$B,$A186))</f>
        <v/>
      </c>
      <c r="D186" s="10">
        <f>IF($A186="","",IF(B186&lt;=0,0,C186/B186))</f>
        <v/>
      </c>
    </row>
    <row r="187">
      <c r="B187" s="11">
        <f>IF($A187="","",SUMIFS('Operações'!$O:$O,'Operações'!$B:$B,$A187))</f>
        <v/>
      </c>
      <c r="C187" s="10">
        <f>IF($A187="","",SUMIFS('Operações'!$P:$P,'Operações'!$B:$B,$A187))</f>
        <v/>
      </c>
      <c r="D187" s="10">
        <f>IF($A187="","",IF(B187&lt;=0,0,C187/B187))</f>
        <v/>
      </c>
    </row>
    <row r="188">
      <c r="B188" s="11">
        <f>IF($A188="","",SUMIFS('Operações'!$O:$O,'Operações'!$B:$B,$A188))</f>
        <v/>
      </c>
      <c r="C188" s="10">
        <f>IF($A188="","",SUMIFS('Operações'!$P:$P,'Operações'!$B:$B,$A188))</f>
        <v/>
      </c>
      <c r="D188" s="10">
        <f>IF($A188="","",IF(B188&lt;=0,0,C188/B188))</f>
        <v/>
      </c>
    </row>
    <row r="189">
      <c r="B189" s="11">
        <f>IF($A189="","",SUMIFS('Operações'!$O:$O,'Operações'!$B:$B,$A189))</f>
        <v/>
      </c>
      <c r="C189" s="10">
        <f>IF($A189="","",SUMIFS('Operações'!$P:$P,'Operações'!$B:$B,$A189))</f>
        <v/>
      </c>
      <c r="D189" s="10">
        <f>IF($A189="","",IF(B189&lt;=0,0,C189/B189))</f>
        <v/>
      </c>
    </row>
    <row r="190">
      <c r="B190" s="11">
        <f>IF($A190="","",SUMIFS('Operações'!$O:$O,'Operações'!$B:$B,$A190))</f>
        <v/>
      </c>
      <c r="C190" s="10">
        <f>IF($A190="","",SUMIFS('Operações'!$P:$P,'Operações'!$B:$B,$A190))</f>
        <v/>
      </c>
      <c r="D190" s="10">
        <f>IF($A190="","",IF(B190&lt;=0,0,C190/B190))</f>
        <v/>
      </c>
    </row>
    <row r="191">
      <c r="B191" s="11">
        <f>IF($A191="","",SUMIFS('Operações'!$O:$O,'Operações'!$B:$B,$A191))</f>
        <v/>
      </c>
      <c r="C191" s="10">
        <f>IF($A191="","",SUMIFS('Operações'!$P:$P,'Operações'!$B:$B,$A191))</f>
        <v/>
      </c>
      <c r="D191" s="10">
        <f>IF($A191="","",IF(B191&lt;=0,0,C191/B191))</f>
        <v/>
      </c>
    </row>
    <row r="192">
      <c r="B192" s="11">
        <f>IF($A192="","",SUMIFS('Operações'!$O:$O,'Operações'!$B:$B,$A192))</f>
        <v/>
      </c>
      <c r="C192" s="10">
        <f>IF($A192="","",SUMIFS('Operações'!$P:$P,'Operações'!$B:$B,$A192))</f>
        <v/>
      </c>
      <c r="D192" s="10">
        <f>IF($A192="","",IF(B192&lt;=0,0,C192/B192))</f>
        <v/>
      </c>
    </row>
    <row r="193">
      <c r="B193" s="11">
        <f>IF($A193="","",SUMIFS('Operações'!$O:$O,'Operações'!$B:$B,$A193))</f>
        <v/>
      </c>
      <c r="C193" s="10">
        <f>IF($A193="","",SUMIFS('Operações'!$P:$P,'Operações'!$B:$B,$A193))</f>
        <v/>
      </c>
      <c r="D193" s="10">
        <f>IF($A193="","",IF(B193&lt;=0,0,C193/B193))</f>
        <v/>
      </c>
    </row>
    <row r="194">
      <c r="B194" s="11">
        <f>IF($A194="","",SUMIFS('Operações'!$O:$O,'Operações'!$B:$B,$A194))</f>
        <v/>
      </c>
      <c r="C194" s="10">
        <f>IF($A194="","",SUMIFS('Operações'!$P:$P,'Operações'!$B:$B,$A194))</f>
        <v/>
      </c>
      <c r="D194" s="10">
        <f>IF($A194="","",IF(B194&lt;=0,0,C194/B194))</f>
        <v/>
      </c>
    </row>
    <row r="195">
      <c r="B195" s="11">
        <f>IF($A195="","",SUMIFS('Operações'!$O:$O,'Operações'!$B:$B,$A195))</f>
        <v/>
      </c>
      <c r="C195" s="10">
        <f>IF($A195="","",SUMIFS('Operações'!$P:$P,'Operações'!$B:$B,$A195))</f>
        <v/>
      </c>
      <c r="D195" s="10">
        <f>IF($A195="","",IF(B195&lt;=0,0,C195/B195))</f>
        <v/>
      </c>
    </row>
    <row r="196">
      <c r="B196" s="11">
        <f>IF($A196="","",SUMIFS('Operações'!$O:$O,'Operações'!$B:$B,$A196))</f>
        <v/>
      </c>
      <c r="C196" s="10">
        <f>IF($A196="","",SUMIFS('Operações'!$P:$P,'Operações'!$B:$B,$A196))</f>
        <v/>
      </c>
      <c r="D196" s="10">
        <f>IF($A196="","",IF(B196&lt;=0,0,C196/B196))</f>
        <v/>
      </c>
    </row>
    <row r="197">
      <c r="B197" s="11">
        <f>IF($A197="","",SUMIFS('Operações'!$O:$O,'Operações'!$B:$B,$A197))</f>
        <v/>
      </c>
      <c r="C197" s="10">
        <f>IF($A197="","",SUMIFS('Operações'!$P:$P,'Operações'!$B:$B,$A197))</f>
        <v/>
      </c>
      <c r="D197" s="10">
        <f>IF($A197="","",IF(B197&lt;=0,0,C197/B197))</f>
        <v/>
      </c>
    </row>
    <row r="198">
      <c r="B198" s="11">
        <f>IF($A198="","",SUMIFS('Operações'!$O:$O,'Operações'!$B:$B,$A198))</f>
        <v/>
      </c>
      <c r="C198" s="10">
        <f>IF($A198="","",SUMIFS('Operações'!$P:$P,'Operações'!$B:$B,$A198))</f>
        <v/>
      </c>
      <c r="D198" s="10">
        <f>IF($A198="","",IF(B198&lt;=0,0,C198/B198))</f>
        <v/>
      </c>
    </row>
    <row r="199">
      <c r="B199" s="11">
        <f>IF($A199="","",SUMIFS('Operações'!$O:$O,'Operações'!$B:$B,$A199))</f>
        <v/>
      </c>
      <c r="C199" s="10">
        <f>IF($A199="","",SUMIFS('Operações'!$P:$P,'Operações'!$B:$B,$A199))</f>
        <v/>
      </c>
      <c r="D199" s="10">
        <f>IF($A199="","",IF(B199&lt;=0,0,C199/B199))</f>
        <v/>
      </c>
    </row>
    <row r="200">
      <c r="B200" s="11">
        <f>IF($A200="","",SUMIFS('Operações'!$O:$O,'Operações'!$B:$B,$A200))</f>
        <v/>
      </c>
      <c r="C200" s="10">
        <f>IF($A200="","",SUMIFS('Operações'!$P:$P,'Operações'!$B:$B,$A200))</f>
        <v/>
      </c>
      <c r="D200" s="10">
        <f>IF($A200="","",IF(B200&lt;=0,0,C200/B200))</f>
        <v/>
      </c>
    </row>
    <row r="201">
      <c r="B201" s="11">
        <f>IF($A201="","",SUMIFS('Operações'!$O:$O,'Operações'!$B:$B,$A201))</f>
        <v/>
      </c>
      <c r="C201" s="10">
        <f>IF($A201="","",SUMIFS('Operações'!$P:$P,'Operações'!$B:$B,$A201))</f>
        <v/>
      </c>
      <c r="D201" s="10">
        <f>IF($A201="","",IF(B201&lt;=0,0,C201/B201))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4" customWidth="1" min="3" max="3"/>
    <col width="24" customWidth="1" min="4" max="4"/>
    <col width="38" customWidth="1" min="5" max="5"/>
    <col width="30" customWidth="1" min="6" max="6"/>
  </cols>
  <sheetData>
    <row r="1">
      <c r="A1" s="13" t="inlineStr">
        <is>
          <t>Ano</t>
        </is>
      </c>
      <c r="B1" s="14" t="n">
        <v>2026</v>
      </c>
    </row>
    <row r="3" ht="36" customHeight="1">
      <c r="A3" s="5" t="inlineStr">
        <is>
          <t>Mês</t>
        </is>
      </c>
      <c r="B3" s="5" t="inlineStr">
        <is>
          <t>Chave (aaaamm)</t>
        </is>
      </c>
      <c r="C3" s="5" t="inlineStr">
        <is>
          <t>Total vendido em ações (R$)</t>
        </is>
      </c>
      <c r="D3" s="5" t="inlineStr">
        <is>
          <t>Resultado das vendas (R$)</t>
        </is>
      </c>
      <c r="E3" s="5" t="inlineStr">
        <is>
          <t>Vendas até R$ 20 mil no mês?</t>
        </is>
      </c>
      <c r="F3" s="5" t="inlineStr">
        <is>
          <t>Resultado de day trade no mês (R$) — informe</t>
        </is>
      </c>
    </row>
    <row r="4">
      <c r="A4" t="inlineStr">
        <is>
          <t>jan</t>
        </is>
      </c>
      <c r="B4" s="12">
        <f>$B$1*100+1</f>
        <v/>
      </c>
      <c r="C4" s="10">
        <f>SUMIFS('Operações'!$F:$F,'Operações'!$M:$M,$B4,'Operações'!$C:$C,"V")</f>
        <v/>
      </c>
      <c r="D4" s="10">
        <f>SUMIFS('Operações'!$L:$L,'Operações'!$M:$M,$B4)</f>
        <v/>
      </c>
      <c r="E4" s="12">
        <f>IF(C4=0,"—",IF(C4&lt;=20000,"Sim: lucro de ações em operações comuns isento","Não: lucro, se houver, é tributável (15%)"))</f>
        <v/>
      </c>
      <c r="F4" s="15" t="n"/>
    </row>
    <row r="5">
      <c r="A5" t="inlineStr">
        <is>
          <t>fev</t>
        </is>
      </c>
      <c r="B5" s="12">
        <f>$B$1*100+2</f>
        <v/>
      </c>
      <c r="C5" s="10">
        <f>SUMIFS('Operações'!$F:$F,'Operações'!$M:$M,$B5,'Operações'!$C:$C,"V")</f>
        <v/>
      </c>
      <c r="D5" s="10">
        <f>SUMIFS('Operações'!$L:$L,'Operações'!$M:$M,$B5)</f>
        <v/>
      </c>
      <c r="E5" s="12">
        <f>IF(C5=0,"—",IF(C5&lt;=20000,"Sim: lucro de ações em operações comuns isento","Não: lucro, se houver, é tributável (15%)"))</f>
        <v/>
      </c>
      <c r="F5" s="15" t="n"/>
    </row>
    <row r="6">
      <c r="A6" t="inlineStr">
        <is>
          <t>mar</t>
        </is>
      </c>
      <c r="B6" s="12">
        <f>$B$1*100+3</f>
        <v/>
      </c>
      <c r="C6" s="10">
        <f>SUMIFS('Operações'!$F:$F,'Operações'!$M:$M,$B6,'Operações'!$C:$C,"V")</f>
        <v/>
      </c>
      <c r="D6" s="10">
        <f>SUMIFS('Operações'!$L:$L,'Operações'!$M:$M,$B6)</f>
        <v/>
      </c>
      <c r="E6" s="12">
        <f>IF(C6=0,"—",IF(C6&lt;=20000,"Sim: lucro de ações em operações comuns isento","Não: lucro, se houver, é tributável (15%)"))</f>
        <v/>
      </c>
      <c r="F6" s="15" t="n"/>
    </row>
    <row r="7">
      <c r="A7" t="inlineStr">
        <is>
          <t>abr</t>
        </is>
      </c>
      <c r="B7" s="12">
        <f>$B$1*100+4</f>
        <v/>
      </c>
      <c r="C7" s="10">
        <f>SUMIFS('Operações'!$F:$F,'Operações'!$M:$M,$B7,'Operações'!$C:$C,"V")</f>
        <v/>
      </c>
      <c r="D7" s="10">
        <f>SUMIFS('Operações'!$L:$L,'Operações'!$M:$M,$B7)</f>
        <v/>
      </c>
      <c r="E7" s="12">
        <f>IF(C7=0,"—",IF(C7&lt;=20000,"Sim: lucro de ações em operações comuns isento","Não: lucro, se houver, é tributável (15%)"))</f>
        <v/>
      </c>
      <c r="F7" s="15" t="n"/>
    </row>
    <row r="8">
      <c r="A8" t="inlineStr">
        <is>
          <t>mai</t>
        </is>
      </c>
      <c r="B8" s="12">
        <f>$B$1*100+5</f>
        <v/>
      </c>
      <c r="C8" s="10">
        <f>SUMIFS('Operações'!$F:$F,'Operações'!$M:$M,$B8,'Operações'!$C:$C,"V")</f>
        <v/>
      </c>
      <c r="D8" s="10">
        <f>SUMIFS('Operações'!$L:$L,'Operações'!$M:$M,$B8)</f>
        <v/>
      </c>
      <c r="E8" s="12">
        <f>IF(C8=0,"—",IF(C8&lt;=20000,"Sim: lucro de ações em operações comuns isento","Não: lucro, se houver, é tributável (15%)"))</f>
        <v/>
      </c>
      <c r="F8" s="15" t="n"/>
    </row>
    <row r="9">
      <c r="A9" t="inlineStr">
        <is>
          <t>jun</t>
        </is>
      </c>
      <c r="B9" s="12">
        <f>$B$1*100+6</f>
        <v/>
      </c>
      <c r="C9" s="10">
        <f>SUMIFS('Operações'!$F:$F,'Operações'!$M:$M,$B9,'Operações'!$C:$C,"V")</f>
        <v/>
      </c>
      <c r="D9" s="10">
        <f>SUMIFS('Operações'!$L:$L,'Operações'!$M:$M,$B9)</f>
        <v/>
      </c>
      <c r="E9" s="12">
        <f>IF(C9=0,"—",IF(C9&lt;=20000,"Sim: lucro de ações em operações comuns isento","Não: lucro, se houver, é tributável (15%)"))</f>
        <v/>
      </c>
      <c r="F9" s="15" t="n"/>
    </row>
    <row r="10">
      <c r="A10" t="inlineStr">
        <is>
          <t>jul</t>
        </is>
      </c>
      <c r="B10" s="12">
        <f>$B$1*100+7</f>
        <v/>
      </c>
      <c r="C10" s="10">
        <f>SUMIFS('Operações'!$F:$F,'Operações'!$M:$M,$B10,'Operações'!$C:$C,"V")</f>
        <v/>
      </c>
      <c r="D10" s="10">
        <f>SUMIFS('Operações'!$L:$L,'Operações'!$M:$M,$B10)</f>
        <v/>
      </c>
      <c r="E10" s="12">
        <f>IF(C10=0,"—",IF(C10&lt;=20000,"Sim: lucro de ações em operações comuns isento","Não: lucro, se houver, é tributável (15%)"))</f>
        <v/>
      </c>
      <c r="F10" s="15" t="n"/>
    </row>
    <row r="11">
      <c r="A11" t="inlineStr">
        <is>
          <t>ago</t>
        </is>
      </c>
      <c r="B11" s="12">
        <f>$B$1*100+8</f>
        <v/>
      </c>
      <c r="C11" s="10">
        <f>SUMIFS('Operações'!$F:$F,'Operações'!$M:$M,$B11,'Operações'!$C:$C,"V")</f>
        <v/>
      </c>
      <c r="D11" s="10">
        <f>SUMIFS('Operações'!$L:$L,'Operações'!$M:$M,$B11)</f>
        <v/>
      </c>
      <c r="E11" s="12">
        <f>IF(C11=0,"—",IF(C11&lt;=20000,"Sim: lucro de ações em operações comuns isento","Não: lucro, se houver, é tributável (15%)"))</f>
        <v/>
      </c>
      <c r="F11" s="15" t="n"/>
    </row>
    <row r="12">
      <c r="A12" t="inlineStr">
        <is>
          <t>set</t>
        </is>
      </c>
      <c r="B12" s="12">
        <f>$B$1*100+9</f>
        <v/>
      </c>
      <c r="C12" s="10">
        <f>SUMIFS('Operações'!$F:$F,'Operações'!$M:$M,$B12,'Operações'!$C:$C,"V")</f>
        <v/>
      </c>
      <c r="D12" s="10">
        <f>SUMIFS('Operações'!$L:$L,'Operações'!$M:$M,$B12)</f>
        <v/>
      </c>
      <c r="E12" s="12">
        <f>IF(C12=0,"—",IF(C12&lt;=20000,"Sim: lucro de ações em operações comuns isento","Não: lucro, se houver, é tributável (15%)"))</f>
        <v/>
      </c>
      <c r="F12" s="15" t="n"/>
    </row>
    <row r="13">
      <c r="A13" t="inlineStr">
        <is>
          <t>out</t>
        </is>
      </c>
      <c r="B13" s="12">
        <f>$B$1*100+10</f>
        <v/>
      </c>
      <c r="C13" s="10">
        <f>SUMIFS('Operações'!$F:$F,'Operações'!$M:$M,$B13,'Operações'!$C:$C,"V")</f>
        <v/>
      </c>
      <c r="D13" s="10">
        <f>SUMIFS('Operações'!$L:$L,'Operações'!$M:$M,$B13)</f>
        <v/>
      </c>
      <c r="E13" s="12">
        <f>IF(C13=0,"—",IF(C13&lt;=20000,"Sim: lucro de ações em operações comuns isento","Não: lucro, se houver, é tributável (15%)"))</f>
        <v/>
      </c>
      <c r="F13" s="15" t="n"/>
    </row>
    <row r="14">
      <c r="A14" t="inlineStr">
        <is>
          <t>nov</t>
        </is>
      </c>
      <c r="B14" s="12">
        <f>$B$1*100+11</f>
        <v/>
      </c>
      <c r="C14" s="10">
        <f>SUMIFS('Operações'!$F:$F,'Operações'!$M:$M,$B14,'Operações'!$C:$C,"V")</f>
        <v/>
      </c>
      <c r="D14" s="10">
        <f>SUMIFS('Operações'!$L:$L,'Operações'!$M:$M,$B14)</f>
        <v/>
      </c>
      <c r="E14" s="12">
        <f>IF(C14=0,"—",IF(C14&lt;=20000,"Sim: lucro de ações em operações comuns isento","Não: lucro, se houver, é tributável (15%)"))</f>
        <v/>
      </c>
      <c r="F14" s="15" t="n"/>
    </row>
    <row r="15">
      <c r="A15" t="inlineStr">
        <is>
          <t>dez</t>
        </is>
      </c>
      <c r="B15" s="12">
        <f>$B$1*100+12</f>
        <v/>
      </c>
      <c r="C15" s="10">
        <f>SUMIFS('Operações'!$F:$F,'Operações'!$M:$M,$B15,'Operações'!$C:$C,"V")</f>
        <v/>
      </c>
      <c r="D15" s="10">
        <f>SUMIFS('Operações'!$L:$L,'Operações'!$M:$M,$B15)</f>
        <v/>
      </c>
      <c r="E15" s="12">
        <f>IF(C15=0,"—",IF(C15&lt;=20000,"Sim: lucro de ações em operações comuns isento","Não: lucro, se houver, é tributável (15%)"))</f>
        <v/>
      </c>
      <c r="F15" s="15" t="n"/>
    </row>
    <row r="17" ht="48" customHeight="1">
      <c r="A17" s="2" t="inlineStr">
        <is>
          <t>Esta planilha não calcula o imposto: prejuízos a compensar, IR retido e DARF seguem regras próprias. Use o ReVar (Receita Federal) ou o aplicativo Bolsa Controle. Day trade não tem isenção de R$ 20 mil.</t>
        </is>
      </c>
    </row>
  </sheetData>
  <mergeCells count="1">
    <mergeCell ref="A17:F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2026-10-17T01:18:48Z</dcterms:created>
  <dcterms:modified xmlns:dcterms="http://purl.org/dc/terms/" xmlns:xsi="http://www.w3.org/2001/XMLSchema-instance" xsi:type="dcterms:W3CDTF">2026-10-17T01:18:48Z</dcterms:modified>
</cp:coreProperties>
</file>